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3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34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35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36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37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38.xml" ContentType="application/vnd.openxmlformats-officedocument.drawing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39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0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41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42.xml" ContentType="application/vnd.openxmlformats-officedocument.drawing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43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44.xml" ContentType="application/vnd.openxmlformats-officedocument.drawing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45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46.xml" ContentType="application/vnd.openxmlformats-officedocument.drawing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47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48.xml" ContentType="application/vnd.openxmlformats-officedocument.drawing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49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50.xml" ContentType="application/vnd.openxmlformats-officedocument.drawing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51.xml" ContentType="application/vnd.openxmlformats-officedocument.drawing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52.xml" ContentType="application/vnd.openxmlformats-officedocument.drawing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53.xml" ContentType="application/vnd.openxmlformats-officedocument.drawing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54.xml" ContentType="application/vnd.openxmlformats-officedocument.drawing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55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6.xml" ContentType="application/vnd.openxmlformats-officedocument.drawing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57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58.xml" ContentType="application/vnd.openxmlformats-officedocument.drawing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59.xml" ContentType="application/vnd.openxmlformats-officedocument.drawing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60.xml" ContentType="application/vnd.openxmlformats-officedocument.drawing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61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62.xml" ContentType="application/vnd.openxmlformats-officedocument.drawing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63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64.xml" ContentType="application/vnd.openxmlformats-officedocument.drawing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65.xml" ContentType="application/vnd.openxmlformats-officedocument.drawing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drawings/drawing66.xml" ContentType="application/vnd.openxmlformats-officedocument.drawing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67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68.xml" ContentType="application/vnd.openxmlformats-officedocument.drawing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69.xml" ContentType="application/vnd.openxmlformats-officedocument.drawing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70.xml" ContentType="application/vnd.openxmlformats-officedocument.drawing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71.xml" ContentType="application/vnd.openxmlformats-officedocument.drawing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drawings/drawing72.xml" ContentType="application/vnd.openxmlformats-officedocument.drawing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drawings/drawing73.xml" ContentType="application/vnd.openxmlformats-officedocument.drawing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drawings/drawing74.xml" ContentType="application/vnd.openxmlformats-officedocument.drawing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drawings/drawing75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76.xml" ContentType="application/vnd.openxmlformats-officedocument.drawing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drawings/drawing77.xml" ContentType="application/vnd.openxmlformats-officedocument.drawing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drawings/drawing78.xml" ContentType="application/vnd.openxmlformats-officedocument.drawing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drawings/drawing79.xml" ContentType="application/vnd.openxmlformats-officedocument.drawing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drawings/drawing80.xml" ContentType="application/vnd.openxmlformats-officedocument.drawing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drawings/drawing81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82.xml" ContentType="application/vnd.openxmlformats-officedocument.drawing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83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84.xml" ContentType="application/vnd.openxmlformats-officedocument.drawing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drawings/drawing85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86.xml" ContentType="application/vnd.openxmlformats-officedocument.drawing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drawings/drawing87.xml" ContentType="application/vnd.openxmlformats-officedocument.drawing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drawings/drawing88.xml" ContentType="application/vnd.openxmlformats-officedocument.drawing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53222"/>
  <mc:AlternateContent xmlns:mc="http://schemas.openxmlformats.org/markup-compatibility/2006">
    <mc:Choice Requires="x15">
      <x15ac:absPath xmlns:x15ac="http://schemas.microsoft.com/office/spreadsheetml/2010/11/ac" url="G:\_André\Monografias e Trabalhos Acadêmicos\Monografias\Diovanni Resende\Dissertação\PPT\"/>
    </mc:Choice>
  </mc:AlternateContent>
  <bookViews>
    <workbookView xWindow="0" yWindow="0" windowWidth="28800" windowHeight="12435" tabRatio="933"/>
  </bookViews>
  <sheets>
    <sheet name="Home" sheetId="2" r:id="rId1"/>
    <sheet name="01" sheetId="1" r:id="rId2"/>
    <sheet name="02" sheetId="3" r:id="rId3"/>
    <sheet name="03" sheetId="4" r:id="rId4"/>
    <sheet name="04" sheetId="5" r:id="rId5"/>
    <sheet name="05" sheetId="6" r:id="rId6"/>
    <sheet name="06" sheetId="7" r:id="rId7"/>
    <sheet name="07" sheetId="8" r:id="rId8"/>
    <sheet name="08" sheetId="9" r:id="rId9"/>
    <sheet name="09" sheetId="10" r:id="rId10"/>
    <sheet name="10" sheetId="11" r:id="rId11"/>
    <sheet name="11" sheetId="13" r:id="rId12"/>
    <sheet name="12" sheetId="14" r:id="rId13"/>
    <sheet name="13" sheetId="15" r:id="rId14"/>
    <sheet name="14a" sheetId="16" r:id="rId15"/>
    <sheet name="14b" sheetId="17" r:id="rId16"/>
    <sheet name="15" sheetId="18" r:id="rId17"/>
    <sheet name="16" sheetId="19" r:id="rId18"/>
    <sheet name="17" sheetId="20" r:id="rId19"/>
    <sheet name="18" sheetId="21" r:id="rId20"/>
    <sheet name="19" sheetId="22" r:id="rId21"/>
    <sheet name="20" sheetId="23" r:id="rId22"/>
    <sheet name="21" sheetId="24" r:id="rId23"/>
    <sheet name="22" sheetId="25" r:id="rId24"/>
    <sheet name="23" sheetId="26" r:id="rId25"/>
    <sheet name="24" sheetId="27" r:id="rId26"/>
    <sheet name="25a" sheetId="28" r:id="rId27"/>
    <sheet name="25b" sheetId="29" r:id="rId28"/>
    <sheet name="26" sheetId="30" r:id="rId29"/>
    <sheet name="27" sheetId="31" r:id="rId30"/>
    <sheet name="28" sheetId="32" r:id="rId31"/>
    <sheet name="29" sheetId="33" r:id="rId32"/>
    <sheet name="30" sheetId="34" r:id="rId33"/>
    <sheet name="31" sheetId="35" r:id="rId34"/>
    <sheet name="32" sheetId="36" r:id="rId35"/>
    <sheet name="33" sheetId="37" r:id="rId36"/>
    <sheet name="34" sheetId="38" r:id="rId37"/>
    <sheet name="35" sheetId="39" r:id="rId38"/>
    <sheet name="36" sheetId="40" r:id="rId39"/>
    <sheet name="37" sheetId="41" r:id="rId40"/>
    <sheet name="38" sheetId="42" r:id="rId41"/>
    <sheet name="39" sheetId="43" r:id="rId42"/>
    <sheet name="40" sheetId="44" r:id="rId43"/>
    <sheet name="41" sheetId="45" r:id="rId44"/>
    <sheet name="42" sheetId="46" r:id="rId45"/>
    <sheet name="43" sheetId="47" r:id="rId46"/>
    <sheet name="44" sheetId="48" r:id="rId47"/>
    <sheet name="45" sheetId="49" r:id="rId48"/>
    <sheet name="46" sheetId="50" r:id="rId49"/>
    <sheet name="47" sheetId="51" r:id="rId50"/>
    <sheet name="48" sheetId="52" r:id="rId51"/>
    <sheet name="49" sheetId="53" r:id="rId52"/>
    <sheet name="50" sheetId="54" r:id="rId53"/>
    <sheet name="51" sheetId="55" r:id="rId54"/>
    <sheet name="52" sheetId="56" r:id="rId55"/>
    <sheet name="53" sheetId="57" r:id="rId56"/>
    <sheet name="54" sheetId="58" r:id="rId57"/>
    <sheet name="55" sheetId="59" r:id="rId58"/>
    <sheet name="56" sheetId="60" r:id="rId59"/>
    <sheet name="57" sheetId="61" r:id="rId60"/>
    <sheet name="58" sheetId="62" r:id="rId61"/>
    <sheet name="59" sheetId="63" r:id="rId62"/>
    <sheet name="60" sheetId="64" r:id="rId63"/>
    <sheet name="61" sheetId="65" r:id="rId64"/>
    <sheet name="62" sheetId="66" r:id="rId65"/>
    <sheet name="63" sheetId="67" r:id="rId66"/>
    <sheet name="64" sheetId="68" r:id="rId67"/>
    <sheet name="65" sheetId="69" r:id="rId68"/>
    <sheet name="66" sheetId="70" r:id="rId69"/>
    <sheet name="67" sheetId="71" r:id="rId70"/>
    <sheet name="68" sheetId="72" r:id="rId71"/>
    <sheet name="69" sheetId="73" r:id="rId72"/>
    <sheet name="70" sheetId="74" r:id="rId73"/>
    <sheet name="71" sheetId="75" r:id="rId74"/>
    <sheet name="72" sheetId="76" r:id="rId75"/>
    <sheet name="73" sheetId="77" r:id="rId76"/>
    <sheet name="74" sheetId="78" r:id="rId77"/>
    <sheet name="75" sheetId="79" r:id="rId78"/>
    <sheet name="76" sheetId="80" r:id="rId79"/>
    <sheet name="77" sheetId="81" r:id="rId80"/>
    <sheet name="78" sheetId="82" r:id="rId81"/>
    <sheet name="79" sheetId="83" r:id="rId82"/>
    <sheet name="80" sheetId="84" r:id="rId83"/>
    <sheet name="81" sheetId="85" r:id="rId84"/>
    <sheet name="82" sheetId="86" r:id="rId85"/>
    <sheet name="83" sheetId="87" r:id="rId86"/>
    <sheet name="84" sheetId="88" r:id="rId87"/>
    <sheet name="85" sheetId="89" r:id="rId88"/>
    <sheet name="86" sheetId="90" r:id="rId8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69" l="1"/>
  <c r="G14" i="69"/>
  <c r="G15" i="69"/>
  <c r="G16" i="69"/>
  <c r="G17" i="69"/>
  <c r="G18" i="69"/>
  <c r="G19" i="69"/>
  <c r="G20" i="69"/>
  <c r="G21" i="69"/>
  <c r="G22" i="69"/>
  <c r="G23" i="69"/>
  <c r="G24" i="69"/>
  <c r="G25" i="69"/>
  <c r="G26" i="69"/>
  <c r="G27" i="69"/>
  <c r="G28" i="69"/>
  <c r="G29" i="69"/>
  <c r="G30" i="69"/>
  <c r="G31" i="69"/>
  <c r="G32" i="69"/>
  <c r="G32" i="90" l="1"/>
  <c r="G31" i="90"/>
  <c r="G30" i="90"/>
  <c r="G29" i="90"/>
  <c r="G28" i="90"/>
  <c r="G27" i="90"/>
  <c r="G26" i="90"/>
  <c r="G25" i="90"/>
  <c r="G24" i="90"/>
  <c r="G23" i="90"/>
  <c r="G22" i="90"/>
  <c r="G21" i="90"/>
  <c r="G20" i="90"/>
  <c r="G19" i="90"/>
  <c r="G18" i="90"/>
  <c r="G17" i="90"/>
  <c r="G16" i="90"/>
  <c r="G15" i="90"/>
  <c r="G14" i="90"/>
  <c r="G13" i="90"/>
  <c r="G12" i="90"/>
  <c r="G11" i="90"/>
  <c r="G10" i="90"/>
  <c r="G9" i="90"/>
  <c r="G32" i="89"/>
  <c r="G31" i="89"/>
  <c r="G30" i="89"/>
  <c r="G29" i="89"/>
  <c r="G28" i="89"/>
  <c r="G27" i="89"/>
  <c r="G26" i="89"/>
  <c r="G25" i="89"/>
  <c r="G24" i="89"/>
  <c r="G23" i="89"/>
  <c r="G22" i="89"/>
  <c r="G21" i="89"/>
  <c r="G20" i="89"/>
  <c r="G19" i="89"/>
  <c r="G18" i="89"/>
  <c r="G17" i="89"/>
  <c r="G16" i="89"/>
  <c r="G15" i="89"/>
  <c r="G14" i="89"/>
  <c r="G13" i="89"/>
  <c r="G12" i="89"/>
  <c r="G11" i="89"/>
  <c r="G10" i="89"/>
  <c r="G9" i="89"/>
  <c r="G32" i="88"/>
  <c r="G31" i="88"/>
  <c r="G30" i="88"/>
  <c r="G29" i="88"/>
  <c r="G28" i="88"/>
  <c r="G27" i="88"/>
  <c r="G26" i="88"/>
  <c r="G25" i="88"/>
  <c r="G24" i="88"/>
  <c r="G23" i="88"/>
  <c r="G22" i="88"/>
  <c r="G21" i="88"/>
  <c r="G20" i="88"/>
  <c r="G19" i="88"/>
  <c r="G18" i="88"/>
  <c r="G17" i="88"/>
  <c r="G16" i="88"/>
  <c r="G15" i="88"/>
  <c r="G14" i="88"/>
  <c r="G13" i="88"/>
  <c r="G12" i="88"/>
  <c r="G11" i="88"/>
  <c r="G10" i="88"/>
  <c r="G9" i="88"/>
  <c r="G32" i="87"/>
  <c r="G31" i="87"/>
  <c r="G30" i="87"/>
  <c r="G29" i="87"/>
  <c r="G28" i="87"/>
  <c r="G27" i="87"/>
  <c r="G26" i="87"/>
  <c r="G25" i="87"/>
  <c r="G24" i="87"/>
  <c r="G23" i="87"/>
  <c r="G22" i="87"/>
  <c r="G21" i="87"/>
  <c r="G20" i="87"/>
  <c r="G19" i="87"/>
  <c r="G18" i="87"/>
  <c r="G17" i="87"/>
  <c r="G16" i="87"/>
  <c r="G15" i="87"/>
  <c r="G14" i="87"/>
  <c r="G13" i="87"/>
  <c r="G12" i="87"/>
  <c r="G11" i="87"/>
  <c r="G10" i="87"/>
  <c r="G9" i="87"/>
  <c r="G32" i="86"/>
  <c r="G31" i="86"/>
  <c r="G30" i="86"/>
  <c r="G29" i="86"/>
  <c r="G28" i="86"/>
  <c r="G27" i="86"/>
  <c r="G26" i="86"/>
  <c r="G25" i="86"/>
  <c r="G24" i="86"/>
  <c r="G23" i="86"/>
  <c r="G22" i="86"/>
  <c r="G21" i="86"/>
  <c r="G20" i="86"/>
  <c r="G19" i="86"/>
  <c r="G18" i="86"/>
  <c r="G17" i="86"/>
  <c r="G16" i="86"/>
  <c r="G15" i="86"/>
  <c r="G14" i="86"/>
  <c r="G13" i="86"/>
  <c r="G12" i="86"/>
  <c r="G11" i="86"/>
  <c r="G10" i="86"/>
  <c r="G9" i="86"/>
  <c r="G32" i="85"/>
  <c r="G31" i="85"/>
  <c r="G30" i="85"/>
  <c r="G29" i="85"/>
  <c r="G28" i="85"/>
  <c r="G27" i="85"/>
  <c r="G26" i="85"/>
  <c r="G25" i="85"/>
  <c r="G24" i="85"/>
  <c r="G23" i="85"/>
  <c r="G22" i="85"/>
  <c r="G21" i="85"/>
  <c r="G20" i="85"/>
  <c r="G19" i="85"/>
  <c r="G18" i="85"/>
  <c r="G17" i="85"/>
  <c r="G16" i="85"/>
  <c r="G15" i="85"/>
  <c r="G14" i="85"/>
  <c r="G13" i="85"/>
  <c r="G12" i="85"/>
  <c r="G11" i="85"/>
  <c r="G10" i="85"/>
  <c r="G9" i="85"/>
  <c r="G32" i="84"/>
  <c r="G31" i="84"/>
  <c r="G30" i="84"/>
  <c r="G29" i="84"/>
  <c r="G28" i="84"/>
  <c r="G27" i="84"/>
  <c r="G26" i="84"/>
  <c r="G25" i="84"/>
  <c r="G24" i="84"/>
  <c r="G23" i="84"/>
  <c r="G22" i="84"/>
  <c r="G21" i="84"/>
  <c r="G20" i="84"/>
  <c r="G19" i="84"/>
  <c r="G18" i="84"/>
  <c r="G17" i="84"/>
  <c r="G16" i="84"/>
  <c r="G15" i="84"/>
  <c r="G14" i="84"/>
  <c r="G13" i="84"/>
  <c r="G12" i="84"/>
  <c r="G11" i="84"/>
  <c r="G10" i="84"/>
  <c r="G9" i="84"/>
  <c r="G32" i="83"/>
  <c r="G31" i="83"/>
  <c r="G30" i="83"/>
  <c r="G29" i="83"/>
  <c r="G28" i="83"/>
  <c r="G27" i="83"/>
  <c r="G26" i="83"/>
  <c r="G25" i="83"/>
  <c r="G24" i="83"/>
  <c r="G23" i="83"/>
  <c r="G22" i="83"/>
  <c r="G21" i="83"/>
  <c r="G20" i="83"/>
  <c r="G19" i="83"/>
  <c r="G18" i="83"/>
  <c r="G17" i="83"/>
  <c r="G16" i="83"/>
  <c r="G15" i="83"/>
  <c r="G14" i="83"/>
  <c r="G13" i="83"/>
  <c r="G12" i="83"/>
  <c r="G11" i="83"/>
  <c r="G10" i="83"/>
  <c r="G9" i="83"/>
  <c r="G32" i="82"/>
  <c r="G31" i="82"/>
  <c r="G30" i="82"/>
  <c r="G29" i="82"/>
  <c r="G28" i="82"/>
  <c r="G27" i="82"/>
  <c r="G26" i="82"/>
  <c r="G25" i="82"/>
  <c r="G24" i="82"/>
  <c r="G23" i="82"/>
  <c r="G22" i="82"/>
  <c r="G21" i="82"/>
  <c r="G20" i="82"/>
  <c r="G19" i="82"/>
  <c r="G18" i="82"/>
  <c r="G17" i="82"/>
  <c r="G16" i="82"/>
  <c r="G15" i="82"/>
  <c r="G14" i="82"/>
  <c r="G13" i="82"/>
  <c r="G12" i="82"/>
  <c r="G11" i="82"/>
  <c r="G10" i="82"/>
  <c r="G9" i="82"/>
  <c r="G32" i="81"/>
  <c r="G31" i="81"/>
  <c r="G30" i="81"/>
  <c r="G29" i="81"/>
  <c r="G28" i="81"/>
  <c r="G27" i="81"/>
  <c r="G26" i="81"/>
  <c r="G25" i="81"/>
  <c r="G24" i="81"/>
  <c r="G23" i="81"/>
  <c r="G22" i="81"/>
  <c r="G21" i="81"/>
  <c r="G20" i="81"/>
  <c r="G19" i="81"/>
  <c r="G18" i="81"/>
  <c r="G17" i="81"/>
  <c r="G16" i="81"/>
  <c r="G15" i="81"/>
  <c r="G14" i="81"/>
  <c r="G13" i="81"/>
  <c r="G12" i="81"/>
  <c r="G11" i="81"/>
  <c r="G10" i="81"/>
  <c r="G9" i="81"/>
  <c r="G32" i="80"/>
  <c r="G31" i="80"/>
  <c r="G30" i="80"/>
  <c r="G29" i="80"/>
  <c r="G28" i="80"/>
  <c r="G27" i="80"/>
  <c r="G26" i="80"/>
  <c r="G25" i="80"/>
  <c r="G24" i="80"/>
  <c r="G23" i="80"/>
  <c r="G22" i="80"/>
  <c r="G21" i="80"/>
  <c r="G20" i="80"/>
  <c r="G19" i="80"/>
  <c r="G18" i="80"/>
  <c r="G17" i="80"/>
  <c r="G16" i="80"/>
  <c r="G15" i="80"/>
  <c r="G14" i="80"/>
  <c r="G13" i="80"/>
  <c r="G12" i="80"/>
  <c r="G11" i="80"/>
  <c r="G10" i="80"/>
  <c r="G9" i="80"/>
  <c r="G32" i="79"/>
  <c r="G31" i="79"/>
  <c r="G30" i="79"/>
  <c r="G29" i="79"/>
  <c r="G28" i="79"/>
  <c r="G27" i="79"/>
  <c r="G26" i="79"/>
  <c r="G25" i="79"/>
  <c r="G24" i="79"/>
  <c r="G23" i="79"/>
  <c r="G22" i="79"/>
  <c r="G21" i="79"/>
  <c r="G20" i="79"/>
  <c r="G19" i="79"/>
  <c r="G18" i="79"/>
  <c r="G17" i="79"/>
  <c r="G16" i="79"/>
  <c r="G15" i="79"/>
  <c r="G14" i="79"/>
  <c r="G13" i="79"/>
  <c r="G12" i="79"/>
  <c r="G11" i="79"/>
  <c r="G10" i="79"/>
  <c r="G9" i="79"/>
  <c r="G32" i="78"/>
  <c r="G31" i="78"/>
  <c r="G30" i="78"/>
  <c r="G29" i="78"/>
  <c r="G28" i="78"/>
  <c r="G27" i="78"/>
  <c r="G26" i="78"/>
  <c r="G25" i="78"/>
  <c r="G24" i="78"/>
  <c r="G23" i="78"/>
  <c r="G22" i="78"/>
  <c r="G21" i="78"/>
  <c r="G20" i="78"/>
  <c r="G19" i="78"/>
  <c r="G18" i="78"/>
  <c r="G17" i="78"/>
  <c r="G16" i="78"/>
  <c r="G15" i="78"/>
  <c r="G14" i="78"/>
  <c r="G13" i="78"/>
  <c r="G12" i="78"/>
  <c r="G11" i="78"/>
  <c r="G10" i="78"/>
  <c r="G9" i="78"/>
  <c r="G32" i="77"/>
  <c r="G31" i="77"/>
  <c r="G30" i="77"/>
  <c r="G29" i="77"/>
  <c r="G28" i="77"/>
  <c r="G27" i="77"/>
  <c r="G26" i="77"/>
  <c r="G25" i="77"/>
  <c r="G24" i="77"/>
  <c r="G23" i="77"/>
  <c r="G22" i="77"/>
  <c r="G21" i="77"/>
  <c r="G20" i="77"/>
  <c r="G19" i="77"/>
  <c r="G18" i="77"/>
  <c r="G17" i="77"/>
  <c r="G16" i="77"/>
  <c r="G15" i="77"/>
  <c r="G14" i="77"/>
  <c r="G13" i="77"/>
  <c r="G12" i="77"/>
  <c r="G11" i="77"/>
  <c r="G10" i="77"/>
  <c r="G9" i="77"/>
  <c r="G32" i="76"/>
  <c r="G31" i="76"/>
  <c r="G30" i="76"/>
  <c r="G29" i="76"/>
  <c r="G28" i="76"/>
  <c r="G27" i="76"/>
  <c r="G26" i="76"/>
  <c r="G25" i="76"/>
  <c r="G24" i="76"/>
  <c r="G23" i="76"/>
  <c r="G22" i="76"/>
  <c r="G21" i="76"/>
  <c r="G20" i="76"/>
  <c r="G19" i="76"/>
  <c r="G18" i="76"/>
  <c r="G17" i="76"/>
  <c r="G16" i="76"/>
  <c r="G15" i="76"/>
  <c r="G14" i="76"/>
  <c r="G13" i="76"/>
  <c r="G12" i="76"/>
  <c r="G11" i="76"/>
  <c r="G10" i="76"/>
  <c r="G9" i="76"/>
  <c r="G32" i="75"/>
  <c r="G31" i="75"/>
  <c r="G30" i="75"/>
  <c r="G29" i="75"/>
  <c r="G28" i="75"/>
  <c r="G27" i="75"/>
  <c r="G26" i="75"/>
  <c r="G25" i="75"/>
  <c r="G24" i="75"/>
  <c r="G23" i="75"/>
  <c r="G22" i="75"/>
  <c r="G21" i="75"/>
  <c r="G20" i="75"/>
  <c r="G19" i="75"/>
  <c r="G18" i="75"/>
  <c r="G17" i="75"/>
  <c r="G16" i="75"/>
  <c r="G15" i="75"/>
  <c r="G14" i="75"/>
  <c r="G13" i="75"/>
  <c r="G12" i="75"/>
  <c r="G11" i="75"/>
  <c r="G10" i="75"/>
  <c r="G9" i="75"/>
  <c r="G32" i="74"/>
  <c r="G31" i="74"/>
  <c r="G30" i="74"/>
  <c r="G29" i="74"/>
  <c r="G28" i="74"/>
  <c r="G27" i="74"/>
  <c r="G26" i="74"/>
  <c r="G25" i="74"/>
  <c r="G24" i="74"/>
  <c r="G23" i="74"/>
  <c r="G22" i="74"/>
  <c r="G21" i="74"/>
  <c r="G20" i="74"/>
  <c r="G19" i="74"/>
  <c r="G18" i="74"/>
  <c r="G17" i="74"/>
  <c r="G16" i="74"/>
  <c r="G15" i="74"/>
  <c r="G14" i="74"/>
  <c r="G13" i="74"/>
  <c r="G12" i="74"/>
  <c r="G11" i="74"/>
  <c r="G10" i="74"/>
  <c r="G9" i="74"/>
  <c r="G32" i="73"/>
  <c r="G31" i="73"/>
  <c r="G30" i="73"/>
  <c r="G29" i="73"/>
  <c r="G28" i="73"/>
  <c r="G27" i="73"/>
  <c r="G26" i="73"/>
  <c r="G25" i="73"/>
  <c r="G24" i="73"/>
  <c r="G23" i="73"/>
  <c r="G22" i="73"/>
  <c r="G21" i="73"/>
  <c r="G20" i="73"/>
  <c r="G19" i="73"/>
  <c r="G18" i="73"/>
  <c r="G17" i="73"/>
  <c r="G16" i="73"/>
  <c r="G15" i="73"/>
  <c r="G14" i="73"/>
  <c r="G13" i="73"/>
  <c r="G12" i="73"/>
  <c r="G11" i="73"/>
  <c r="G10" i="73"/>
  <c r="G9" i="73"/>
  <c r="G32" i="72"/>
  <c r="G31" i="72"/>
  <c r="G30" i="72"/>
  <c r="G29" i="72"/>
  <c r="G28" i="72"/>
  <c r="G27" i="72"/>
  <c r="G26" i="72"/>
  <c r="G25" i="72"/>
  <c r="G24" i="72"/>
  <c r="G23" i="72"/>
  <c r="G22" i="72"/>
  <c r="G21" i="72"/>
  <c r="G20" i="72"/>
  <c r="G19" i="72"/>
  <c r="G18" i="72"/>
  <c r="G17" i="72"/>
  <c r="G16" i="72"/>
  <c r="G15" i="72"/>
  <c r="G14" i="72"/>
  <c r="G13" i="72"/>
  <c r="G12" i="72"/>
  <c r="G11" i="72"/>
  <c r="G10" i="72"/>
  <c r="G9" i="72"/>
  <c r="G32" i="71"/>
  <c r="G31" i="71"/>
  <c r="G30" i="71"/>
  <c r="G29" i="71"/>
  <c r="G28" i="71"/>
  <c r="G27" i="71"/>
  <c r="G26" i="71"/>
  <c r="G25" i="71"/>
  <c r="G24" i="71"/>
  <c r="G23" i="71"/>
  <c r="G22" i="71"/>
  <c r="G21" i="71"/>
  <c r="G20" i="71"/>
  <c r="G19" i="71"/>
  <c r="G18" i="71"/>
  <c r="G17" i="71"/>
  <c r="G16" i="71"/>
  <c r="G15" i="71"/>
  <c r="G14" i="71"/>
  <c r="G13" i="71"/>
  <c r="G12" i="71"/>
  <c r="G11" i="71"/>
  <c r="G10" i="71"/>
  <c r="G9" i="71"/>
  <c r="G32" i="70"/>
  <c r="G31" i="70"/>
  <c r="G30" i="70"/>
  <c r="G29" i="70"/>
  <c r="G28" i="70"/>
  <c r="G27" i="70"/>
  <c r="G26" i="70"/>
  <c r="G25" i="70"/>
  <c r="G24" i="70"/>
  <c r="G23" i="70"/>
  <c r="G22" i="70"/>
  <c r="G21" i="70"/>
  <c r="G20" i="70"/>
  <c r="G19" i="70"/>
  <c r="G18" i="70"/>
  <c r="G17" i="70"/>
  <c r="G16" i="70"/>
  <c r="G15" i="70"/>
  <c r="G14" i="70"/>
  <c r="G13" i="70"/>
  <c r="G12" i="70"/>
  <c r="G11" i="70"/>
  <c r="G10" i="70"/>
  <c r="G9" i="70"/>
  <c r="G32" i="68"/>
  <c r="G31" i="68"/>
  <c r="G30" i="68"/>
  <c r="G29" i="68"/>
  <c r="G28" i="68"/>
  <c r="G27" i="68"/>
  <c r="G26" i="68"/>
  <c r="G25" i="68"/>
  <c r="G24" i="68"/>
  <c r="G23" i="68"/>
  <c r="G22" i="68"/>
  <c r="G21" i="68"/>
  <c r="G20" i="68"/>
  <c r="G19" i="68"/>
  <c r="G18" i="68"/>
  <c r="G17" i="68"/>
  <c r="G16" i="68"/>
  <c r="G15" i="68"/>
  <c r="G14" i="68"/>
  <c r="G13" i="68"/>
  <c r="G12" i="68"/>
  <c r="G11" i="68"/>
  <c r="G10" i="68"/>
  <c r="G9" i="68"/>
  <c r="G32" i="67"/>
  <c r="G31" i="67"/>
  <c r="G30" i="67"/>
  <c r="G29" i="67"/>
  <c r="G28" i="67"/>
  <c r="G27" i="67"/>
  <c r="G26" i="67"/>
  <c r="G25" i="67"/>
  <c r="G24" i="67"/>
  <c r="G23" i="67"/>
  <c r="G22" i="67"/>
  <c r="G21" i="67"/>
  <c r="G20" i="67"/>
  <c r="G19" i="67"/>
  <c r="G18" i="67"/>
  <c r="G17" i="67"/>
  <c r="G16" i="67"/>
  <c r="G15" i="67"/>
  <c r="G14" i="67"/>
  <c r="G13" i="67"/>
  <c r="G12" i="67"/>
  <c r="G11" i="67"/>
  <c r="G10" i="67"/>
  <c r="G9" i="67"/>
  <c r="G32" i="66"/>
  <c r="G31" i="66"/>
  <c r="G30" i="66"/>
  <c r="G29" i="66"/>
  <c r="G28" i="66"/>
  <c r="G27" i="66"/>
  <c r="G26" i="66"/>
  <c r="G25" i="66"/>
  <c r="G24" i="66"/>
  <c r="G23" i="66"/>
  <c r="G22" i="66"/>
  <c r="G21" i="66"/>
  <c r="G20" i="66"/>
  <c r="G19" i="66"/>
  <c r="G18" i="66"/>
  <c r="G17" i="66"/>
  <c r="G16" i="66"/>
  <c r="G15" i="66"/>
  <c r="G14" i="66"/>
  <c r="G13" i="66"/>
  <c r="G12" i="66"/>
  <c r="G11" i="66"/>
  <c r="G10" i="66"/>
  <c r="G9" i="66"/>
  <c r="G32" i="65"/>
  <c r="G31" i="65"/>
  <c r="G30" i="65"/>
  <c r="G29" i="65"/>
  <c r="G28" i="65"/>
  <c r="G27" i="65"/>
  <c r="G26" i="65"/>
  <c r="G25" i="65"/>
  <c r="G24" i="65"/>
  <c r="G23" i="65"/>
  <c r="G22" i="65"/>
  <c r="G21" i="65"/>
  <c r="G20" i="65"/>
  <c r="G19" i="65"/>
  <c r="G18" i="65"/>
  <c r="G17" i="65"/>
  <c r="G16" i="65"/>
  <c r="G15" i="65"/>
  <c r="G14" i="65"/>
  <c r="G13" i="65"/>
  <c r="G12" i="65"/>
  <c r="G11" i="65"/>
  <c r="G10" i="65"/>
  <c r="G9" i="65"/>
  <c r="G32" i="64"/>
  <c r="G31" i="64"/>
  <c r="G30" i="64"/>
  <c r="G29" i="64"/>
  <c r="G28" i="64"/>
  <c r="G27" i="64"/>
  <c r="G26" i="64"/>
  <c r="G25" i="64"/>
  <c r="G24" i="64"/>
  <c r="G23" i="64"/>
  <c r="G22" i="64"/>
  <c r="G21" i="64"/>
  <c r="G20" i="64"/>
  <c r="G19" i="64"/>
  <c r="G18" i="64"/>
  <c r="G17" i="64"/>
  <c r="G16" i="64"/>
  <c r="G15" i="64"/>
  <c r="G14" i="64"/>
  <c r="G13" i="64"/>
  <c r="G12" i="64"/>
  <c r="G11" i="64"/>
  <c r="G10" i="64"/>
  <c r="G9" i="64"/>
  <c r="G32" i="63"/>
  <c r="G31" i="63"/>
  <c r="G30" i="63"/>
  <c r="G29" i="63"/>
  <c r="G28" i="63"/>
  <c r="G27" i="63"/>
  <c r="G26" i="63"/>
  <c r="G25" i="63"/>
  <c r="G24" i="63"/>
  <c r="G23" i="63"/>
  <c r="G22" i="63"/>
  <c r="G21" i="63"/>
  <c r="G20" i="63"/>
  <c r="G19" i="63"/>
  <c r="G18" i="63"/>
  <c r="G17" i="63"/>
  <c r="G16" i="63"/>
  <c r="G15" i="63"/>
  <c r="G14" i="63"/>
  <c r="G13" i="63"/>
  <c r="G12" i="63"/>
  <c r="G11" i="63"/>
  <c r="G10" i="63"/>
  <c r="G9" i="63"/>
  <c r="G32" i="62"/>
  <c r="G31" i="62"/>
  <c r="G30" i="62"/>
  <c r="G29" i="62"/>
  <c r="G28" i="62"/>
  <c r="G27" i="62"/>
  <c r="G26" i="62"/>
  <c r="G25" i="62"/>
  <c r="G24" i="62"/>
  <c r="G23" i="62"/>
  <c r="G22" i="62"/>
  <c r="G21" i="62"/>
  <c r="G20" i="62"/>
  <c r="G19" i="62"/>
  <c r="G18" i="62"/>
  <c r="G17" i="62"/>
  <c r="G16" i="62"/>
  <c r="G15" i="62"/>
  <c r="G14" i="62"/>
  <c r="G13" i="62"/>
  <c r="G12" i="62"/>
  <c r="G11" i="62"/>
  <c r="G10" i="62"/>
  <c r="G9" i="62"/>
  <c r="G32" i="61"/>
  <c r="G31" i="61"/>
  <c r="G30" i="61"/>
  <c r="G29" i="61"/>
  <c r="G28" i="61"/>
  <c r="G27" i="61"/>
  <c r="G26" i="61"/>
  <c r="G25" i="61"/>
  <c r="G24" i="61"/>
  <c r="G23" i="61"/>
  <c r="G22" i="61"/>
  <c r="G21" i="61"/>
  <c r="G20" i="61"/>
  <c r="G19" i="61"/>
  <c r="G18" i="61"/>
  <c r="G17" i="61"/>
  <c r="G16" i="61"/>
  <c r="G15" i="61"/>
  <c r="G14" i="61"/>
  <c r="G13" i="61"/>
  <c r="G12" i="61"/>
  <c r="G11" i="61"/>
  <c r="G10" i="61"/>
  <c r="G9" i="61"/>
  <c r="G32" i="60"/>
  <c r="G31" i="60"/>
  <c r="G30" i="60"/>
  <c r="G29" i="60"/>
  <c r="G28" i="60"/>
  <c r="G27" i="60"/>
  <c r="G26" i="60"/>
  <c r="G25" i="60"/>
  <c r="G24" i="60"/>
  <c r="G23" i="60"/>
  <c r="G22" i="60"/>
  <c r="G21" i="60"/>
  <c r="G20" i="60"/>
  <c r="G19" i="60"/>
  <c r="G18" i="60"/>
  <c r="G17" i="60"/>
  <c r="G16" i="60"/>
  <c r="G15" i="60"/>
  <c r="G14" i="60"/>
  <c r="G13" i="60"/>
  <c r="G12" i="60"/>
  <c r="G11" i="60"/>
  <c r="G10" i="60"/>
  <c r="G9" i="60"/>
  <c r="G32" i="59"/>
  <c r="G31" i="59"/>
  <c r="G30" i="59"/>
  <c r="G29" i="59"/>
  <c r="G28" i="59"/>
  <c r="G27" i="59"/>
  <c r="G26" i="59"/>
  <c r="G25" i="59"/>
  <c r="G24" i="59"/>
  <c r="G23" i="59"/>
  <c r="G22" i="59"/>
  <c r="G21" i="59"/>
  <c r="G20" i="59"/>
  <c r="G19" i="59"/>
  <c r="G18" i="59"/>
  <c r="G17" i="59"/>
  <c r="G16" i="59"/>
  <c r="G15" i="59"/>
  <c r="G14" i="59"/>
  <c r="G13" i="59"/>
  <c r="G12" i="59"/>
  <c r="G11" i="59"/>
  <c r="G10" i="59"/>
  <c r="G9" i="59"/>
  <c r="G32" i="58"/>
  <c r="G31" i="58"/>
  <c r="G30" i="58"/>
  <c r="G29" i="58"/>
  <c r="G28" i="58"/>
  <c r="G27" i="58"/>
  <c r="G26" i="58"/>
  <c r="G25" i="58"/>
  <c r="G24" i="58"/>
  <c r="G23" i="58"/>
  <c r="G22" i="58"/>
  <c r="G21" i="58"/>
  <c r="G20" i="58"/>
  <c r="G19" i="58"/>
  <c r="G18" i="58"/>
  <c r="G17" i="58"/>
  <c r="G16" i="58"/>
  <c r="G15" i="58"/>
  <c r="G14" i="58"/>
  <c r="G13" i="58"/>
  <c r="G12" i="58"/>
  <c r="G11" i="58"/>
  <c r="G10" i="58"/>
  <c r="G9" i="58"/>
  <c r="G32" i="57"/>
  <c r="G31" i="57"/>
  <c r="G30" i="57"/>
  <c r="G29" i="57"/>
  <c r="G28" i="57"/>
  <c r="G27" i="57"/>
  <c r="G26" i="57"/>
  <c r="G25" i="57"/>
  <c r="G24" i="57"/>
  <c r="G23" i="57"/>
  <c r="G22" i="57"/>
  <c r="G21" i="57"/>
  <c r="G20" i="57"/>
  <c r="G19" i="57"/>
  <c r="G18" i="57"/>
  <c r="G17" i="57"/>
  <c r="G16" i="57"/>
  <c r="G15" i="57"/>
  <c r="G14" i="57"/>
  <c r="G13" i="57"/>
  <c r="G12" i="57"/>
  <c r="G11" i="57"/>
  <c r="G10" i="57"/>
  <c r="G9" i="57"/>
  <c r="G32" i="56"/>
  <c r="G31" i="56"/>
  <c r="G30" i="56"/>
  <c r="G29" i="56"/>
  <c r="G28" i="56"/>
  <c r="G27" i="56"/>
  <c r="G26" i="56"/>
  <c r="G25" i="56"/>
  <c r="G24" i="56"/>
  <c r="G23" i="56"/>
  <c r="G22" i="56"/>
  <c r="G21" i="56"/>
  <c r="G20" i="56"/>
  <c r="G19" i="56"/>
  <c r="G18" i="56"/>
  <c r="G17" i="56"/>
  <c r="G16" i="56"/>
  <c r="G15" i="56"/>
  <c r="G14" i="56"/>
  <c r="G13" i="56"/>
  <c r="G12" i="56"/>
  <c r="G11" i="56"/>
  <c r="G10" i="56"/>
  <c r="G9" i="56"/>
  <c r="G32" i="55"/>
  <c r="G31" i="55"/>
  <c r="G30" i="55"/>
  <c r="G29" i="55"/>
  <c r="G28" i="55"/>
  <c r="G27" i="55"/>
  <c r="G26" i="55"/>
  <c r="G25" i="55"/>
  <c r="G24" i="55"/>
  <c r="G23" i="55"/>
  <c r="G22" i="55"/>
  <c r="G21" i="55"/>
  <c r="G20" i="55"/>
  <c r="G19" i="55"/>
  <c r="G18" i="55"/>
  <c r="G17" i="55"/>
  <c r="G16" i="55"/>
  <c r="G15" i="55"/>
  <c r="G14" i="55"/>
  <c r="G13" i="55"/>
  <c r="G12" i="55"/>
  <c r="G11" i="55"/>
  <c r="G10" i="55"/>
  <c r="G9" i="55"/>
  <c r="G32" i="54"/>
  <c r="G31" i="54"/>
  <c r="G30" i="54"/>
  <c r="G29" i="54"/>
  <c r="G28" i="54"/>
  <c r="G27" i="54"/>
  <c r="G26" i="54"/>
  <c r="G25" i="54"/>
  <c r="G24" i="54"/>
  <c r="G23" i="54"/>
  <c r="G22" i="54"/>
  <c r="G21" i="54"/>
  <c r="G20" i="54"/>
  <c r="G19" i="54"/>
  <c r="G18" i="54"/>
  <c r="G17" i="54"/>
  <c r="G16" i="54"/>
  <c r="G15" i="54"/>
  <c r="G14" i="54"/>
  <c r="G13" i="54"/>
  <c r="G12" i="54"/>
  <c r="G11" i="54"/>
  <c r="G10" i="54"/>
  <c r="G9" i="54"/>
  <c r="G32" i="53"/>
  <c r="G31" i="53"/>
  <c r="G30" i="53"/>
  <c r="G29" i="53"/>
  <c r="G28" i="53"/>
  <c r="G27" i="53"/>
  <c r="G26" i="53"/>
  <c r="G25" i="53"/>
  <c r="G24" i="53"/>
  <c r="G23" i="53"/>
  <c r="G22" i="53"/>
  <c r="G21" i="53"/>
  <c r="G20" i="53"/>
  <c r="G19" i="53"/>
  <c r="G18" i="53"/>
  <c r="G17" i="53"/>
  <c r="G16" i="53"/>
  <c r="G15" i="53"/>
  <c r="G14" i="53"/>
  <c r="G13" i="53"/>
  <c r="G12" i="53"/>
  <c r="G11" i="53"/>
  <c r="G10" i="53"/>
  <c r="G9" i="53"/>
  <c r="G32" i="52"/>
  <c r="G31" i="52"/>
  <c r="G30" i="52"/>
  <c r="G29" i="52"/>
  <c r="G28" i="52"/>
  <c r="G27" i="52"/>
  <c r="G26" i="52"/>
  <c r="G25" i="52"/>
  <c r="G24" i="52"/>
  <c r="G23" i="52"/>
  <c r="G22" i="52"/>
  <c r="G21" i="52"/>
  <c r="G20" i="52"/>
  <c r="G19" i="52"/>
  <c r="G18" i="52"/>
  <c r="G17" i="52"/>
  <c r="G16" i="52"/>
  <c r="G15" i="52"/>
  <c r="G14" i="52"/>
  <c r="G13" i="52"/>
  <c r="G12" i="52"/>
  <c r="G11" i="52"/>
  <c r="G10" i="52"/>
  <c r="G9" i="52"/>
  <c r="G32" i="51"/>
  <c r="G31" i="51"/>
  <c r="G30" i="51"/>
  <c r="G29" i="51"/>
  <c r="G28" i="51"/>
  <c r="G27" i="51"/>
  <c r="G26" i="51"/>
  <c r="G25" i="51"/>
  <c r="G24" i="51"/>
  <c r="G23" i="51"/>
  <c r="G22" i="51"/>
  <c r="G21" i="51"/>
  <c r="G20" i="51"/>
  <c r="G19" i="51"/>
  <c r="G18" i="51"/>
  <c r="G17" i="51"/>
  <c r="G16" i="51"/>
  <c r="G15" i="51"/>
  <c r="G14" i="51"/>
  <c r="G13" i="51"/>
  <c r="G12" i="51"/>
  <c r="G11" i="51"/>
  <c r="G10" i="51"/>
  <c r="G9" i="51"/>
  <c r="G32" i="50"/>
  <c r="G31" i="50"/>
  <c r="G30" i="50"/>
  <c r="G29" i="50"/>
  <c r="G28" i="50"/>
  <c r="G27" i="50"/>
  <c r="G26" i="50"/>
  <c r="G25" i="50"/>
  <c r="G24" i="50"/>
  <c r="G23" i="50"/>
  <c r="G22" i="50"/>
  <c r="G21" i="50"/>
  <c r="G20" i="50"/>
  <c r="G19" i="50"/>
  <c r="G18" i="50"/>
  <c r="G17" i="50"/>
  <c r="G16" i="50"/>
  <c r="G15" i="50"/>
  <c r="G14" i="50"/>
  <c r="G13" i="50"/>
  <c r="G12" i="50"/>
  <c r="G11" i="50"/>
  <c r="G10" i="50"/>
  <c r="G9" i="50"/>
  <c r="G32" i="49"/>
  <c r="G31" i="49"/>
  <c r="G30" i="49"/>
  <c r="G29" i="49"/>
  <c r="G28" i="49"/>
  <c r="G27" i="49"/>
  <c r="G26" i="49"/>
  <c r="G25" i="49"/>
  <c r="G24" i="49"/>
  <c r="G23" i="49"/>
  <c r="G22" i="49"/>
  <c r="G21" i="49"/>
  <c r="G20" i="49"/>
  <c r="G19" i="49"/>
  <c r="G18" i="49"/>
  <c r="G17" i="49"/>
  <c r="G16" i="49"/>
  <c r="G15" i="49"/>
  <c r="G14" i="49"/>
  <c r="G13" i="49"/>
  <c r="G12" i="49"/>
  <c r="G11" i="49"/>
  <c r="G10" i="49"/>
  <c r="G9" i="49"/>
  <c r="G32" i="48"/>
  <c r="G31" i="48"/>
  <c r="G30" i="48"/>
  <c r="G29" i="48"/>
  <c r="G28" i="48"/>
  <c r="G27" i="48"/>
  <c r="G26" i="48"/>
  <c r="G25" i="48"/>
  <c r="G24" i="48"/>
  <c r="G23" i="48"/>
  <c r="G22" i="48"/>
  <c r="G21" i="48"/>
  <c r="G20" i="48"/>
  <c r="G19" i="48"/>
  <c r="G18" i="48"/>
  <c r="G17" i="48"/>
  <c r="G16" i="48"/>
  <c r="G15" i="48"/>
  <c r="G14" i="48"/>
  <c r="G13" i="48"/>
  <c r="G12" i="48"/>
  <c r="G11" i="48"/>
  <c r="G10" i="48"/>
  <c r="G9" i="48"/>
  <c r="G32" i="47"/>
  <c r="G31" i="47"/>
  <c r="G30" i="47"/>
  <c r="G29" i="47"/>
  <c r="G28" i="47"/>
  <c r="G27" i="47"/>
  <c r="G26" i="47"/>
  <c r="G25" i="47"/>
  <c r="G24" i="47"/>
  <c r="G23" i="47"/>
  <c r="G22" i="47"/>
  <c r="G21" i="47"/>
  <c r="G20" i="47"/>
  <c r="G19" i="47"/>
  <c r="G18" i="47"/>
  <c r="G17" i="47"/>
  <c r="G16" i="47"/>
  <c r="G15" i="47"/>
  <c r="G14" i="47"/>
  <c r="G13" i="47"/>
  <c r="G12" i="47"/>
  <c r="G11" i="47"/>
  <c r="G10" i="47"/>
  <c r="G9" i="47"/>
  <c r="G32" i="46"/>
  <c r="G31" i="46"/>
  <c r="G30" i="46"/>
  <c r="G29" i="46"/>
  <c r="G28" i="46"/>
  <c r="G27" i="46"/>
  <c r="G26" i="46"/>
  <c r="G25" i="46"/>
  <c r="G24" i="46"/>
  <c r="G23" i="46"/>
  <c r="G22" i="46"/>
  <c r="G21" i="46"/>
  <c r="G20" i="46"/>
  <c r="G19" i="46"/>
  <c r="G18" i="46"/>
  <c r="G17" i="46"/>
  <c r="G16" i="46"/>
  <c r="G15" i="46"/>
  <c r="G14" i="46"/>
  <c r="G13" i="46"/>
  <c r="G12" i="46"/>
  <c r="G11" i="46"/>
  <c r="G10" i="46"/>
  <c r="G9" i="46"/>
  <c r="G32" i="45"/>
  <c r="G31" i="45"/>
  <c r="G30" i="45"/>
  <c r="G29" i="45"/>
  <c r="G28" i="45"/>
  <c r="G27" i="45"/>
  <c r="G26" i="45"/>
  <c r="G25" i="45"/>
  <c r="G24" i="45"/>
  <c r="G23" i="45"/>
  <c r="G22" i="45"/>
  <c r="G21" i="45"/>
  <c r="G20" i="45"/>
  <c r="G19" i="45"/>
  <c r="G18" i="45"/>
  <c r="G17" i="45"/>
  <c r="G16" i="45"/>
  <c r="G15" i="45"/>
  <c r="G14" i="45"/>
  <c r="G13" i="45"/>
  <c r="G12" i="45"/>
  <c r="G11" i="45"/>
  <c r="G10" i="45"/>
  <c r="G9" i="45"/>
  <c r="G32" i="44"/>
  <c r="G31" i="44"/>
  <c r="G30" i="44"/>
  <c r="G29" i="44"/>
  <c r="G28" i="44"/>
  <c r="G27" i="44"/>
  <c r="G26" i="44"/>
  <c r="G25" i="44"/>
  <c r="G24" i="44"/>
  <c r="G23" i="44"/>
  <c r="G22" i="44"/>
  <c r="G21" i="44"/>
  <c r="G20" i="44"/>
  <c r="G19" i="44"/>
  <c r="G18" i="44"/>
  <c r="G17" i="44"/>
  <c r="G16" i="44"/>
  <c r="G15" i="44"/>
  <c r="G14" i="44"/>
  <c r="G13" i="44"/>
  <c r="G12" i="44"/>
  <c r="G11" i="44"/>
  <c r="G10" i="44"/>
  <c r="G9" i="44"/>
  <c r="G32" i="43"/>
  <c r="G31" i="43"/>
  <c r="G30" i="43"/>
  <c r="G29" i="43"/>
  <c r="G28" i="43"/>
  <c r="G27" i="43"/>
  <c r="G26" i="43"/>
  <c r="G25" i="43"/>
  <c r="G24" i="43"/>
  <c r="G23" i="43"/>
  <c r="G22" i="43"/>
  <c r="G21" i="43"/>
  <c r="G20" i="43"/>
  <c r="G19" i="43"/>
  <c r="G18" i="43"/>
  <c r="G17" i="43"/>
  <c r="G16" i="43"/>
  <c r="G15" i="43"/>
  <c r="G14" i="43"/>
  <c r="G13" i="43"/>
  <c r="G12" i="43"/>
  <c r="G11" i="43"/>
  <c r="G10" i="43"/>
  <c r="G9" i="43"/>
  <c r="G32" i="42"/>
  <c r="G31" i="42"/>
  <c r="G30" i="42"/>
  <c r="G29" i="42"/>
  <c r="G28" i="42"/>
  <c r="G27" i="42"/>
  <c r="G26" i="42"/>
  <c r="G25" i="42"/>
  <c r="G24" i="42"/>
  <c r="G23" i="42"/>
  <c r="G22" i="42"/>
  <c r="G21" i="42"/>
  <c r="G20" i="42"/>
  <c r="G19" i="42"/>
  <c r="G18" i="42"/>
  <c r="G17" i="42"/>
  <c r="G16" i="42"/>
  <c r="G15" i="42"/>
  <c r="G14" i="42"/>
  <c r="G13" i="42"/>
  <c r="G12" i="42"/>
  <c r="G11" i="42"/>
  <c r="G10" i="42"/>
  <c r="G9" i="42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G10" i="41"/>
  <c r="G9" i="41"/>
  <c r="G32" i="40"/>
  <c r="G31" i="40"/>
  <c r="G30" i="40"/>
  <c r="G29" i="40"/>
  <c r="G28" i="40"/>
  <c r="G27" i="40"/>
  <c r="G26" i="40"/>
  <c r="G25" i="40"/>
  <c r="G24" i="40"/>
  <c r="G23" i="40"/>
  <c r="G22" i="40"/>
  <c r="G21" i="40"/>
  <c r="G20" i="40"/>
  <c r="G19" i="40"/>
  <c r="G18" i="40"/>
  <c r="G17" i="40"/>
  <c r="G16" i="40"/>
  <c r="G15" i="40"/>
  <c r="G14" i="40"/>
  <c r="G13" i="40"/>
  <c r="G12" i="40"/>
  <c r="G11" i="40"/>
  <c r="G10" i="40"/>
  <c r="G9" i="40"/>
  <c r="G32" i="39"/>
  <c r="G31" i="39"/>
  <c r="G30" i="39"/>
  <c r="G29" i="39"/>
  <c r="G28" i="39"/>
  <c r="G27" i="39"/>
  <c r="G26" i="39"/>
  <c r="G25" i="39"/>
  <c r="G24" i="39"/>
  <c r="G23" i="39"/>
  <c r="G22" i="39"/>
  <c r="G21" i="39"/>
  <c r="G20" i="39"/>
  <c r="G19" i="39"/>
  <c r="G18" i="39"/>
  <c r="G17" i="39"/>
  <c r="G16" i="39"/>
  <c r="G15" i="39"/>
  <c r="G14" i="39"/>
  <c r="G13" i="39"/>
  <c r="G12" i="39"/>
  <c r="G11" i="39"/>
  <c r="G10" i="39"/>
  <c r="G9" i="39"/>
  <c r="G32" i="38"/>
  <c r="G31" i="38"/>
  <c r="G30" i="38"/>
  <c r="G29" i="38"/>
  <c r="G28" i="38"/>
  <c r="G27" i="38"/>
  <c r="G26" i="38"/>
  <c r="G25" i="38"/>
  <c r="G24" i="38"/>
  <c r="G23" i="38"/>
  <c r="G22" i="38"/>
  <c r="G21" i="38"/>
  <c r="G20" i="38"/>
  <c r="G19" i="38"/>
  <c r="G18" i="38"/>
  <c r="G17" i="38"/>
  <c r="G16" i="38"/>
  <c r="G15" i="38"/>
  <c r="G14" i="38"/>
  <c r="G13" i="38"/>
  <c r="G12" i="38"/>
  <c r="G11" i="38"/>
  <c r="G10" i="38"/>
  <c r="G9" i="38"/>
  <c r="G32" i="37"/>
  <c r="G31" i="37"/>
  <c r="G30" i="37"/>
  <c r="G29" i="37"/>
  <c r="G28" i="37"/>
  <c r="G27" i="37"/>
  <c r="G26" i="37"/>
  <c r="G25" i="37"/>
  <c r="G24" i="37"/>
  <c r="G23" i="37"/>
  <c r="G22" i="37"/>
  <c r="G21" i="37"/>
  <c r="G20" i="37"/>
  <c r="G19" i="37"/>
  <c r="G18" i="37"/>
  <c r="G17" i="37"/>
  <c r="G16" i="37"/>
  <c r="G15" i="37"/>
  <c r="G14" i="37"/>
  <c r="G13" i="37"/>
  <c r="G12" i="37"/>
  <c r="G11" i="37"/>
  <c r="G10" i="37"/>
  <c r="G9" i="37"/>
  <c r="G32" i="36"/>
  <c r="G31" i="36"/>
  <c r="G30" i="36"/>
  <c r="G29" i="36"/>
  <c r="G28" i="36"/>
  <c r="G27" i="36"/>
  <c r="G26" i="36"/>
  <c r="G25" i="36"/>
  <c r="G24" i="36"/>
  <c r="G23" i="36"/>
  <c r="G22" i="36"/>
  <c r="G21" i="36"/>
  <c r="G20" i="36"/>
  <c r="G19" i="36"/>
  <c r="G18" i="36"/>
  <c r="G17" i="36"/>
  <c r="G16" i="36"/>
  <c r="G15" i="36"/>
  <c r="G14" i="36"/>
  <c r="G13" i="36"/>
  <c r="G12" i="36"/>
  <c r="G11" i="36"/>
  <c r="G10" i="36"/>
  <c r="G9" i="36"/>
  <c r="G32" i="35"/>
  <c r="G31" i="35"/>
  <c r="G30" i="35"/>
  <c r="G29" i="35"/>
  <c r="G28" i="35"/>
  <c r="G27" i="35"/>
  <c r="G26" i="35"/>
  <c r="G25" i="35"/>
  <c r="G24" i="35"/>
  <c r="G23" i="35"/>
  <c r="G22" i="35"/>
  <c r="G21" i="35"/>
  <c r="G20" i="35"/>
  <c r="G19" i="35"/>
  <c r="G18" i="35"/>
  <c r="G17" i="35"/>
  <c r="G16" i="35"/>
  <c r="G15" i="35"/>
  <c r="G14" i="35"/>
  <c r="G13" i="35"/>
  <c r="G12" i="35"/>
  <c r="G11" i="35"/>
  <c r="G10" i="35"/>
  <c r="G9" i="35"/>
  <c r="G32" i="34"/>
  <c r="G31" i="34"/>
  <c r="G30" i="34"/>
  <c r="G29" i="34"/>
  <c r="G28" i="34"/>
  <c r="G27" i="34"/>
  <c r="G26" i="34"/>
  <c r="G25" i="34"/>
  <c r="G24" i="34"/>
  <c r="G23" i="34"/>
  <c r="G22" i="34"/>
  <c r="G21" i="34"/>
  <c r="G20" i="34"/>
  <c r="G19" i="34"/>
  <c r="G18" i="34"/>
  <c r="G17" i="34"/>
  <c r="G16" i="34"/>
  <c r="G15" i="34"/>
  <c r="G14" i="34"/>
  <c r="G13" i="34"/>
  <c r="G12" i="34"/>
  <c r="G11" i="34"/>
  <c r="G10" i="34"/>
  <c r="G9" i="34"/>
  <c r="G32" i="33"/>
  <c r="G31" i="33"/>
  <c r="G30" i="33"/>
  <c r="G29" i="33"/>
  <c r="G28" i="33"/>
  <c r="G27" i="33"/>
  <c r="G26" i="33"/>
  <c r="G25" i="33"/>
  <c r="G24" i="33"/>
  <c r="G23" i="33"/>
  <c r="G22" i="33"/>
  <c r="G21" i="33"/>
  <c r="G20" i="33"/>
  <c r="G19" i="33"/>
  <c r="G18" i="33"/>
  <c r="G17" i="33"/>
  <c r="G16" i="33"/>
  <c r="G15" i="33"/>
  <c r="G14" i="33"/>
  <c r="G13" i="33"/>
  <c r="G12" i="33"/>
  <c r="G11" i="33"/>
  <c r="G10" i="33"/>
  <c r="G9" i="33"/>
  <c r="G32" i="32"/>
  <c r="G31" i="32"/>
  <c r="G30" i="32"/>
  <c r="G29" i="32"/>
  <c r="G28" i="32"/>
  <c r="G27" i="32"/>
  <c r="G26" i="32"/>
  <c r="G25" i="32"/>
  <c r="G24" i="32"/>
  <c r="G23" i="32"/>
  <c r="G22" i="32"/>
  <c r="G21" i="32"/>
  <c r="G20" i="32"/>
  <c r="G19" i="32"/>
  <c r="G18" i="32"/>
  <c r="G17" i="32"/>
  <c r="G16" i="32"/>
  <c r="G15" i="32"/>
  <c r="G14" i="32"/>
  <c r="G13" i="32"/>
  <c r="G12" i="32"/>
  <c r="G11" i="32"/>
  <c r="G10" i="32"/>
  <c r="G9" i="32"/>
  <c r="G32" i="31"/>
  <c r="G31" i="31"/>
  <c r="G30" i="31"/>
  <c r="G29" i="31"/>
  <c r="G28" i="31"/>
  <c r="G27" i="31"/>
  <c r="G26" i="31"/>
  <c r="G25" i="31"/>
  <c r="G24" i="31"/>
  <c r="G23" i="31"/>
  <c r="G22" i="31"/>
  <c r="G21" i="31"/>
  <c r="G20" i="31"/>
  <c r="G19" i="31"/>
  <c r="G18" i="31"/>
  <c r="G17" i="31"/>
  <c r="G16" i="31"/>
  <c r="G15" i="31"/>
  <c r="G14" i="31"/>
  <c r="G13" i="31"/>
  <c r="G12" i="31"/>
  <c r="G11" i="31"/>
  <c r="G10" i="31"/>
  <c r="G9" i="31"/>
  <c r="G32" i="30"/>
  <c r="G31" i="30"/>
  <c r="G30" i="30"/>
  <c r="G29" i="30"/>
  <c r="G28" i="30"/>
  <c r="G27" i="30"/>
  <c r="G26" i="30"/>
  <c r="G25" i="30"/>
  <c r="G24" i="30"/>
  <c r="G23" i="30"/>
  <c r="G22" i="30"/>
  <c r="G21" i="30"/>
  <c r="G20" i="30"/>
  <c r="G19" i="30"/>
  <c r="G18" i="30"/>
  <c r="G17" i="30"/>
  <c r="G16" i="30"/>
  <c r="G15" i="30"/>
  <c r="G14" i="30"/>
  <c r="G13" i="30"/>
  <c r="G12" i="30"/>
  <c r="G11" i="30"/>
  <c r="G10" i="30"/>
  <c r="G9" i="30"/>
  <c r="G32" i="29"/>
  <c r="G31" i="29"/>
  <c r="G30" i="29"/>
  <c r="G29" i="29"/>
  <c r="G28" i="29"/>
  <c r="G27" i="29"/>
  <c r="G26" i="29"/>
  <c r="G25" i="29"/>
  <c r="G24" i="29"/>
  <c r="G23" i="29"/>
  <c r="G22" i="29"/>
  <c r="G21" i="29"/>
  <c r="G20" i="29"/>
  <c r="G19" i="29"/>
  <c r="G18" i="29"/>
  <c r="G17" i="29"/>
  <c r="G16" i="29"/>
  <c r="G15" i="29"/>
  <c r="G14" i="29"/>
  <c r="G13" i="29"/>
  <c r="G12" i="29"/>
  <c r="G11" i="29"/>
  <c r="G10" i="29"/>
  <c r="G9" i="29"/>
  <c r="G32" i="28"/>
  <c r="G31" i="28"/>
  <c r="G30" i="28"/>
  <c r="G29" i="28"/>
  <c r="G28" i="28"/>
  <c r="G27" i="28"/>
  <c r="G26" i="28"/>
  <c r="G25" i="28"/>
  <c r="G24" i="28"/>
  <c r="G23" i="28"/>
  <c r="G22" i="28"/>
  <c r="G21" i="28"/>
  <c r="G20" i="28"/>
  <c r="G19" i="28"/>
  <c r="G18" i="28"/>
  <c r="G17" i="28"/>
  <c r="G16" i="28"/>
  <c r="G15" i="28"/>
  <c r="G14" i="28"/>
  <c r="G13" i="28"/>
  <c r="G12" i="28"/>
  <c r="G11" i="28"/>
  <c r="G10" i="28"/>
  <c r="G9" i="28"/>
  <c r="G32" i="27"/>
  <c r="G31" i="27"/>
  <c r="G30" i="27"/>
  <c r="G29" i="27"/>
  <c r="G28" i="27"/>
  <c r="G27" i="27"/>
  <c r="G26" i="27"/>
  <c r="G25" i="27"/>
  <c r="G24" i="27"/>
  <c r="G23" i="27"/>
  <c r="G22" i="27"/>
  <c r="G21" i="27"/>
  <c r="G20" i="27"/>
  <c r="G19" i="27"/>
  <c r="G18" i="27"/>
  <c r="G17" i="27"/>
  <c r="G16" i="27"/>
  <c r="G15" i="27"/>
  <c r="G14" i="27"/>
  <c r="G13" i="27"/>
  <c r="G12" i="27"/>
  <c r="G11" i="27"/>
  <c r="G10" i="27"/>
  <c r="G9" i="27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9" i="26"/>
  <c r="G32" i="25"/>
  <c r="G31" i="25"/>
  <c r="G30" i="25"/>
  <c r="G29" i="25"/>
  <c r="G28" i="25"/>
  <c r="G27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3" i="25"/>
  <c r="G12" i="25"/>
  <c r="G11" i="25"/>
  <c r="G10" i="25"/>
  <c r="G9" i="25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32" i="23"/>
  <c r="G31" i="23"/>
  <c r="G30" i="23"/>
  <c r="G29" i="23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32" i="22"/>
  <c r="G31" i="22"/>
  <c r="G30" i="22"/>
  <c r="G29" i="22"/>
  <c r="G28" i="22"/>
  <c r="G27" i="22"/>
  <c r="G26" i="22"/>
  <c r="G25" i="22"/>
  <c r="G24" i="22"/>
  <c r="G23" i="22"/>
  <c r="G22" i="22"/>
  <c r="G21" i="22"/>
  <c r="G20" i="22"/>
  <c r="G19" i="22"/>
  <c r="G18" i="22"/>
  <c r="G17" i="22"/>
  <c r="G16" i="22"/>
  <c r="G15" i="22"/>
  <c r="G14" i="22"/>
  <c r="G13" i="22"/>
  <c r="G12" i="22"/>
  <c r="G11" i="22"/>
  <c r="G10" i="22"/>
  <c r="G9" i="22"/>
  <c r="G32" i="21"/>
  <c r="G31" i="21"/>
  <c r="G30" i="21"/>
  <c r="G29" i="21"/>
  <c r="G28" i="21"/>
  <c r="G27" i="21"/>
  <c r="G26" i="21"/>
  <c r="G25" i="21"/>
  <c r="G24" i="21"/>
  <c r="G23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10" i="21"/>
  <c r="G9" i="21"/>
  <c r="G32" i="20"/>
  <c r="G31" i="20"/>
  <c r="G30" i="20"/>
  <c r="G29" i="20"/>
  <c r="G28" i="20"/>
  <c r="G27" i="20"/>
  <c r="G26" i="20"/>
  <c r="G25" i="20"/>
  <c r="G24" i="20"/>
  <c r="G23" i="20"/>
  <c r="G22" i="20"/>
  <c r="G21" i="20"/>
  <c r="G20" i="20"/>
  <c r="G19" i="20"/>
  <c r="G18" i="20"/>
  <c r="G17" i="20"/>
  <c r="G16" i="20"/>
  <c r="G15" i="20"/>
  <c r="G14" i="20"/>
  <c r="G13" i="20"/>
  <c r="G12" i="20"/>
  <c r="G11" i="20"/>
  <c r="G10" i="20"/>
  <c r="G9" i="20"/>
  <c r="G32" i="19"/>
  <c r="G31" i="19"/>
  <c r="G30" i="19"/>
  <c r="G29" i="19"/>
  <c r="G28" i="19"/>
  <c r="G27" i="19"/>
  <c r="G26" i="19"/>
  <c r="G25" i="19"/>
  <c r="G24" i="19"/>
  <c r="G23" i="19"/>
  <c r="G22" i="19"/>
  <c r="G21" i="19"/>
  <c r="G20" i="19"/>
  <c r="G19" i="19"/>
  <c r="G18" i="19"/>
  <c r="G17" i="19"/>
  <c r="G16" i="19"/>
  <c r="G15" i="19"/>
  <c r="G14" i="19"/>
  <c r="G13" i="19"/>
  <c r="G12" i="19"/>
  <c r="G11" i="19"/>
  <c r="G10" i="19"/>
  <c r="G9" i="19"/>
  <c r="G32" i="18"/>
  <c r="G31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G16" i="18"/>
  <c r="G15" i="18"/>
  <c r="G14" i="18"/>
  <c r="G13" i="18"/>
  <c r="G12" i="18"/>
  <c r="G11" i="18"/>
  <c r="G10" i="18"/>
  <c r="G9" i="18"/>
  <c r="G32" i="17"/>
  <c r="G31" i="17"/>
  <c r="G30" i="17"/>
  <c r="G29" i="17"/>
  <c r="G28" i="17"/>
  <c r="G27" i="17"/>
  <c r="G26" i="17"/>
  <c r="G25" i="17"/>
  <c r="G24" i="17"/>
  <c r="G23" i="17"/>
  <c r="G22" i="17"/>
  <c r="G21" i="17"/>
  <c r="G20" i="17"/>
  <c r="G19" i="17"/>
  <c r="G18" i="17"/>
  <c r="G17" i="17"/>
  <c r="G16" i="17"/>
  <c r="G15" i="17"/>
  <c r="G14" i="17"/>
  <c r="G13" i="17"/>
  <c r="G12" i="17"/>
  <c r="G11" i="17"/>
  <c r="G10" i="17"/>
  <c r="G9" i="17"/>
  <c r="G32" i="16"/>
  <c r="G31" i="16"/>
  <c r="G30" i="16"/>
  <c r="G29" i="16"/>
  <c r="G28" i="16"/>
  <c r="G27" i="16"/>
  <c r="G26" i="16"/>
  <c r="G25" i="16"/>
  <c r="G24" i="16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32" i="15"/>
  <c r="G31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G32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H6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10" i="1"/>
  <c r="G9" i="1"/>
  <c r="F6" i="51"/>
  <c r="F6" i="24"/>
  <c r="F6" i="23"/>
  <c r="F6" i="22"/>
  <c r="F6" i="21"/>
  <c r="F6" i="7"/>
  <c r="F6" i="8"/>
  <c r="F6" i="25"/>
  <c r="D9" i="90" l="1"/>
  <c r="C9" i="90"/>
  <c r="C10" i="90" s="1"/>
  <c r="C11" i="90" s="1"/>
  <c r="C12" i="90" s="1"/>
  <c r="C13" i="90" s="1"/>
  <c r="C14" i="90" s="1"/>
  <c r="C15" i="90" s="1"/>
  <c r="C16" i="90" s="1"/>
  <c r="C17" i="90" s="1"/>
  <c r="C18" i="90" s="1"/>
  <c r="C19" i="90" s="1"/>
  <c r="C20" i="90" s="1"/>
  <c r="C21" i="90" s="1"/>
  <c r="C22" i="90" s="1"/>
  <c r="C23" i="90" s="1"/>
  <c r="C24" i="90" s="1"/>
  <c r="C25" i="90" s="1"/>
  <c r="C26" i="90" s="1"/>
  <c r="C27" i="90" s="1"/>
  <c r="C28" i="90" s="1"/>
  <c r="C29" i="90" s="1"/>
  <c r="C30" i="90" s="1"/>
  <c r="C31" i="90" s="1"/>
  <c r="C32" i="90" s="1"/>
  <c r="B9" i="90"/>
  <c r="B10" i="90" s="1"/>
  <c r="B11" i="90" s="1"/>
  <c r="B12" i="90" s="1"/>
  <c r="B13" i="90" s="1"/>
  <c r="B14" i="90" s="1"/>
  <c r="B15" i="90" s="1"/>
  <c r="B16" i="90" s="1"/>
  <c r="B17" i="90" s="1"/>
  <c r="B18" i="90" s="1"/>
  <c r="B19" i="90" s="1"/>
  <c r="B20" i="90" s="1"/>
  <c r="B21" i="90" s="1"/>
  <c r="B22" i="90" s="1"/>
  <c r="B23" i="90" s="1"/>
  <c r="B24" i="90" s="1"/>
  <c r="B25" i="90" s="1"/>
  <c r="B26" i="90" s="1"/>
  <c r="B27" i="90" s="1"/>
  <c r="B28" i="90" s="1"/>
  <c r="B29" i="90" s="1"/>
  <c r="B30" i="90" s="1"/>
  <c r="B31" i="90" s="1"/>
  <c r="B32" i="90" s="1"/>
  <c r="H6" i="90"/>
  <c r="H35" i="90" s="1"/>
  <c r="F6" i="90"/>
  <c r="E8" i="90" s="1"/>
  <c r="F5" i="90"/>
  <c r="F4" i="90"/>
  <c r="F2" i="90"/>
  <c r="D9" i="89"/>
  <c r="C9" i="89"/>
  <c r="C10" i="89" s="1"/>
  <c r="C11" i="89" s="1"/>
  <c r="C12" i="89" s="1"/>
  <c r="C13" i="89" s="1"/>
  <c r="C14" i="89" s="1"/>
  <c r="C15" i="89" s="1"/>
  <c r="C16" i="89" s="1"/>
  <c r="C17" i="89" s="1"/>
  <c r="C18" i="89" s="1"/>
  <c r="C19" i="89" s="1"/>
  <c r="C20" i="89" s="1"/>
  <c r="C21" i="89" s="1"/>
  <c r="C22" i="89" s="1"/>
  <c r="C23" i="89" s="1"/>
  <c r="C24" i="89" s="1"/>
  <c r="C25" i="89" s="1"/>
  <c r="C26" i="89" s="1"/>
  <c r="C27" i="89" s="1"/>
  <c r="C28" i="89" s="1"/>
  <c r="C29" i="89" s="1"/>
  <c r="C30" i="89" s="1"/>
  <c r="C31" i="89" s="1"/>
  <c r="C32" i="89" s="1"/>
  <c r="B9" i="89"/>
  <c r="B10" i="89" s="1"/>
  <c r="B11" i="89" s="1"/>
  <c r="B12" i="89" s="1"/>
  <c r="B13" i="89" s="1"/>
  <c r="B14" i="89" s="1"/>
  <c r="B15" i="89" s="1"/>
  <c r="B16" i="89" s="1"/>
  <c r="B17" i="89" s="1"/>
  <c r="B18" i="89" s="1"/>
  <c r="B19" i="89" s="1"/>
  <c r="B20" i="89" s="1"/>
  <c r="B21" i="89" s="1"/>
  <c r="B22" i="89" s="1"/>
  <c r="B23" i="89" s="1"/>
  <c r="B24" i="89" s="1"/>
  <c r="B25" i="89" s="1"/>
  <c r="B26" i="89" s="1"/>
  <c r="B27" i="89" s="1"/>
  <c r="B28" i="89" s="1"/>
  <c r="B29" i="89" s="1"/>
  <c r="B30" i="89" s="1"/>
  <c r="B31" i="89" s="1"/>
  <c r="B32" i="89" s="1"/>
  <c r="H6" i="89"/>
  <c r="H35" i="89" s="1"/>
  <c r="F6" i="89"/>
  <c r="E8" i="89" s="1"/>
  <c r="F5" i="89"/>
  <c r="F4" i="89"/>
  <c r="F2" i="89"/>
  <c r="C10" i="88"/>
  <c r="C11" i="88" s="1"/>
  <c r="C12" i="88" s="1"/>
  <c r="C13" i="88" s="1"/>
  <c r="C14" i="88" s="1"/>
  <c r="C15" i="88" s="1"/>
  <c r="C16" i="88" s="1"/>
  <c r="C17" i="88" s="1"/>
  <c r="C18" i="88" s="1"/>
  <c r="C19" i="88" s="1"/>
  <c r="C20" i="88" s="1"/>
  <c r="C21" i="88" s="1"/>
  <c r="C22" i="88" s="1"/>
  <c r="C23" i="88" s="1"/>
  <c r="C24" i="88" s="1"/>
  <c r="C25" i="88" s="1"/>
  <c r="C26" i="88" s="1"/>
  <c r="C27" i="88" s="1"/>
  <c r="C28" i="88" s="1"/>
  <c r="C29" i="88" s="1"/>
  <c r="C30" i="88" s="1"/>
  <c r="C31" i="88" s="1"/>
  <c r="C32" i="88" s="1"/>
  <c r="B10" i="88"/>
  <c r="B11" i="88" s="1"/>
  <c r="B12" i="88" s="1"/>
  <c r="B13" i="88" s="1"/>
  <c r="B14" i="88" s="1"/>
  <c r="B15" i="88" s="1"/>
  <c r="B16" i="88" s="1"/>
  <c r="B17" i="88" s="1"/>
  <c r="B18" i="88" s="1"/>
  <c r="B19" i="88" s="1"/>
  <c r="B20" i="88" s="1"/>
  <c r="B21" i="88" s="1"/>
  <c r="B22" i="88" s="1"/>
  <c r="B23" i="88" s="1"/>
  <c r="B24" i="88" s="1"/>
  <c r="B25" i="88" s="1"/>
  <c r="B26" i="88" s="1"/>
  <c r="B27" i="88" s="1"/>
  <c r="B28" i="88" s="1"/>
  <c r="B29" i="88" s="1"/>
  <c r="B30" i="88" s="1"/>
  <c r="B31" i="88" s="1"/>
  <c r="B32" i="88" s="1"/>
  <c r="D9" i="88"/>
  <c r="C9" i="88"/>
  <c r="B9" i="88"/>
  <c r="H6" i="88"/>
  <c r="H35" i="88" s="1"/>
  <c r="F6" i="88"/>
  <c r="E8" i="88" s="1"/>
  <c r="F5" i="88"/>
  <c r="F4" i="88"/>
  <c r="F2" i="88"/>
  <c r="D9" i="87"/>
  <c r="C9" i="87"/>
  <c r="C10" i="87" s="1"/>
  <c r="C11" i="87" s="1"/>
  <c r="C12" i="87" s="1"/>
  <c r="C13" i="87" s="1"/>
  <c r="C14" i="87" s="1"/>
  <c r="C15" i="87" s="1"/>
  <c r="C16" i="87" s="1"/>
  <c r="C17" i="87" s="1"/>
  <c r="C18" i="87" s="1"/>
  <c r="C19" i="87" s="1"/>
  <c r="C20" i="87" s="1"/>
  <c r="C21" i="87" s="1"/>
  <c r="C22" i="87" s="1"/>
  <c r="C23" i="87" s="1"/>
  <c r="C24" i="87" s="1"/>
  <c r="C25" i="87" s="1"/>
  <c r="C26" i="87" s="1"/>
  <c r="C27" i="87" s="1"/>
  <c r="C28" i="87" s="1"/>
  <c r="C29" i="87" s="1"/>
  <c r="C30" i="87" s="1"/>
  <c r="C31" i="87" s="1"/>
  <c r="C32" i="87" s="1"/>
  <c r="B9" i="87"/>
  <c r="B10" i="87" s="1"/>
  <c r="B11" i="87" s="1"/>
  <c r="B12" i="87" s="1"/>
  <c r="B13" i="87" s="1"/>
  <c r="B14" i="87" s="1"/>
  <c r="B15" i="87" s="1"/>
  <c r="B16" i="87" s="1"/>
  <c r="B17" i="87" s="1"/>
  <c r="B18" i="87" s="1"/>
  <c r="B19" i="87" s="1"/>
  <c r="B20" i="87" s="1"/>
  <c r="B21" i="87" s="1"/>
  <c r="B22" i="87" s="1"/>
  <c r="B23" i="87" s="1"/>
  <c r="B24" i="87" s="1"/>
  <c r="B25" i="87" s="1"/>
  <c r="B26" i="87" s="1"/>
  <c r="B27" i="87" s="1"/>
  <c r="B28" i="87" s="1"/>
  <c r="B29" i="87" s="1"/>
  <c r="B30" i="87" s="1"/>
  <c r="B31" i="87" s="1"/>
  <c r="B32" i="87" s="1"/>
  <c r="H6" i="87"/>
  <c r="H35" i="87" s="1"/>
  <c r="F6" i="87"/>
  <c r="E8" i="87" s="1"/>
  <c r="F5" i="87"/>
  <c r="F4" i="87"/>
  <c r="F2" i="87"/>
  <c r="D9" i="86"/>
  <c r="C9" i="86"/>
  <c r="C10" i="86" s="1"/>
  <c r="C11" i="86" s="1"/>
  <c r="C12" i="86" s="1"/>
  <c r="C13" i="86" s="1"/>
  <c r="C14" i="86" s="1"/>
  <c r="B9" i="86"/>
  <c r="B10" i="86" s="1"/>
  <c r="B11" i="86" s="1"/>
  <c r="B12" i="86" s="1"/>
  <c r="B13" i="86" s="1"/>
  <c r="B14" i="86" s="1"/>
  <c r="B15" i="86" s="1"/>
  <c r="B16" i="86" s="1"/>
  <c r="B17" i="86" s="1"/>
  <c r="B18" i="86" s="1"/>
  <c r="B19" i="86" s="1"/>
  <c r="B20" i="86" s="1"/>
  <c r="B21" i="86" s="1"/>
  <c r="B22" i="86" s="1"/>
  <c r="B23" i="86" s="1"/>
  <c r="B24" i="86" s="1"/>
  <c r="B25" i="86" s="1"/>
  <c r="B26" i="86" s="1"/>
  <c r="B27" i="86" s="1"/>
  <c r="B28" i="86" s="1"/>
  <c r="B29" i="86" s="1"/>
  <c r="B30" i="86" s="1"/>
  <c r="B31" i="86" s="1"/>
  <c r="B32" i="86" s="1"/>
  <c r="H6" i="86"/>
  <c r="H35" i="86" s="1"/>
  <c r="F6" i="86"/>
  <c r="E8" i="86" s="1"/>
  <c r="E9" i="86" s="1"/>
  <c r="F5" i="86"/>
  <c r="F4" i="86"/>
  <c r="F2" i="86"/>
  <c r="D9" i="85"/>
  <c r="C9" i="85"/>
  <c r="C10" i="85" s="1"/>
  <c r="C11" i="85" s="1"/>
  <c r="C12" i="85" s="1"/>
  <c r="C13" i="85" s="1"/>
  <c r="C14" i="85" s="1"/>
  <c r="B9" i="85"/>
  <c r="B10" i="85" s="1"/>
  <c r="B11" i="85" s="1"/>
  <c r="B12" i="85" s="1"/>
  <c r="B13" i="85" s="1"/>
  <c r="B14" i="85" s="1"/>
  <c r="B15" i="85" s="1"/>
  <c r="B16" i="85" s="1"/>
  <c r="B17" i="85" s="1"/>
  <c r="B18" i="85" s="1"/>
  <c r="B19" i="85" s="1"/>
  <c r="B20" i="85" s="1"/>
  <c r="B21" i="85" s="1"/>
  <c r="B22" i="85" s="1"/>
  <c r="B23" i="85" s="1"/>
  <c r="B24" i="85" s="1"/>
  <c r="B25" i="85" s="1"/>
  <c r="B26" i="85" s="1"/>
  <c r="B27" i="85" s="1"/>
  <c r="B28" i="85" s="1"/>
  <c r="B29" i="85" s="1"/>
  <c r="B30" i="85" s="1"/>
  <c r="B31" i="85" s="1"/>
  <c r="B32" i="85" s="1"/>
  <c r="H6" i="85"/>
  <c r="H35" i="85" s="1"/>
  <c r="F6" i="85"/>
  <c r="E8" i="85" s="1"/>
  <c r="E9" i="85" s="1"/>
  <c r="F5" i="85"/>
  <c r="F4" i="85"/>
  <c r="F2" i="85"/>
  <c r="D9" i="84"/>
  <c r="C9" i="84"/>
  <c r="C10" i="84" s="1"/>
  <c r="C11" i="84" s="1"/>
  <c r="C12" i="84" s="1"/>
  <c r="C13" i="84" s="1"/>
  <c r="C14" i="84" s="1"/>
  <c r="B9" i="84"/>
  <c r="B10" i="84" s="1"/>
  <c r="B11" i="84" s="1"/>
  <c r="B12" i="84" s="1"/>
  <c r="B13" i="84" s="1"/>
  <c r="B14" i="84" s="1"/>
  <c r="B15" i="84" s="1"/>
  <c r="B16" i="84" s="1"/>
  <c r="B17" i="84" s="1"/>
  <c r="B18" i="84" s="1"/>
  <c r="B19" i="84" s="1"/>
  <c r="B20" i="84" s="1"/>
  <c r="B21" i="84" s="1"/>
  <c r="B22" i="84" s="1"/>
  <c r="B23" i="84" s="1"/>
  <c r="B24" i="84" s="1"/>
  <c r="B25" i="84" s="1"/>
  <c r="B26" i="84" s="1"/>
  <c r="B27" i="84" s="1"/>
  <c r="B28" i="84" s="1"/>
  <c r="B29" i="84" s="1"/>
  <c r="B30" i="84" s="1"/>
  <c r="B31" i="84" s="1"/>
  <c r="B32" i="84" s="1"/>
  <c r="H6" i="84"/>
  <c r="H35" i="84" s="1"/>
  <c r="F6" i="84"/>
  <c r="E8" i="84" s="1"/>
  <c r="F5" i="84"/>
  <c r="F4" i="84"/>
  <c r="F2" i="84"/>
  <c r="B10" i="83"/>
  <c r="B11" i="83" s="1"/>
  <c r="B12" i="83" s="1"/>
  <c r="B13" i="83" s="1"/>
  <c r="B14" i="83" s="1"/>
  <c r="B15" i="83" s="1"/>
  <c r="B16" i="83" s="1"/>
  <c r="B17" i="83" s="1"/>
  <c r="B18" i="83" s="1"/>
  <c r="B19" i="83" s="1"/>
  <c r="B20" i="83" s="1"/>
  <c r="B21" i="83" s="1"/>
  <c r="B22" i="83" s="1"/>
  <c r="B23" i="83" s="1"/>
  <c r="B24" i="83" s="1"/>
  <c r="B25" i="83" s="1"/>
  <c r="B26" i="83" s="1"/>
  <c r="B27" i="83" s="1"/>
  <c r="B28" i="83" s="1"/>
  <c r="B29" i="83" s="1"/>
  <c r="B30" i="83" s="1"/>
  <c r="B31" i="83" s="1"/>
  <c r="B32" i="83" s="1"/>
  <c r="D9" i="83"/>
  <c r="C9" i="83"/>
  <c r="C10" i="83" s="1"/>
  <c r="C11" i="83" s="1"/>
  <c r="C12" i="83" s="1"/>
  <c r="C13" i="83" s="1"/>
  <c r="C14" i="83" s="1"/>
  <c r="C15" i="83" s="1"/>
  <c r="C16" i="83" s="1"/>
  <c r="C17" i="83" s="1"/>
  <c r="C18" i="83" s="1"/>
  <c r="C19" i="83" s="1"/>
  <c r="C20" i="83" s="1"/>
  <c r="C21" i="83" s="1"/>
  <c r="C22" i="83" s="1"/>
  <c r="C23" i="83" s="1"/>
  <c r="C24" i="83" s="1"/>
  <c r="C25" i="83" s="1"/>
  <c r="C26" i="83" s="1"/>
  <c r="C27" i="83" s="1"/>
  <c r="C28" i="83" s="1"/>
  <c r="C29" i="83" s="1"/>
  <c r="C30" i="83" s="1"/>
  <c r="C31" i="83" s="1"/>
  <c r="C32" i="83" s="1"/>
  <c r="B9" i="83"/>
  <c r="H6" i="83"/>
  <c r="H35" i="83" s="1"/>
  <c r="F6" i="83"/>
  <c r="E8" i="83" s="1"/>
  <c r="F5" i="83"/>
  <c r="F4" i="83"/>
  <c r="F2" i="83"/>
  <c r="B10" i="82"/>
  <c r="B11" i="82" s="1"/>
  <c r="B12" i="82" s="1"/>
  <c r="B13" i="82" s="1"/>
  <c r="B14" i="82" s="1"/>
  <c r="B15" i="82" s="1"/>
  <c r="B16" i="82" s="1"/>
  <c r="B17" i="82" s="1"/>
  <c r="B18" i="82" s="1"/>
  <c r="B19" i="82" s="1"/>
  <c r="B20" i="82" s="1"/>
  <c r="B21" i="82" s="1"/>
  <c r="B22" i="82" s="1"/>
  <c r="B23" i="82" s="1"/>
  <c r="B24" i="82" s="1"/>
  <c r="B25" i="82" s="1"/>
  <c r="B26" i="82" s="1"/>
  <c r="B27" i="82" s="1"/>
  <c r="B28" i="82" s="1"/>
  <c r="B29" i="82" s="1"/>
  <c r="B30" i="82" s="1"/>
  <c r="B31" i="82" s="1"/>
  <c r="B32" i="82" s="1"/>
  <c r="D9" i="82"/>
  <c r="C9" i="82"/>
  <c r="C10" i="82" s="1"/>
  <c r="C11" i="82" s="1"/>
  <c r="C12" i="82" s="1"/>
  <c r="C13" i="82" s="1"/>
  <c r="C14" i="82" s="1"/>
  <c r="C15" i="82" s="1"/>
  <c r="C16" i="82" s="1"/>
  <c r="C17" i="82" s="1"/>
  <c r="C18" i="82" s="1"/>
  <c r="C19" i="82" s="1"/>
  <c r="C20" i="82" s="1"/>
  <c r="C21" i="82" s="1"/>
  <c r="C22" i="82" s="1"/>
  <c r="C23" i="82" s="1"/>
  <c r="C24" i="82" s="1"/>
  <c r="C25" i="82" s="1"/>
  <c r="C26" i="82" s="1"/>
  <c r="C27" i="82" s="1"/>
  <c r="C28" i="82" s="1"/>
  <c r="C29" i="82" s="1"/>
  <c r="C30" i="82" s="1"/>
  <c r="C31" i="82" s="1"/>
  <c r="C32" i="82" s="1"/>
  <c r="B9" i="82"/>
  <c r="H6" i="82"/>
  <c r="H35" i="82" s="1"/>
  <c r="F6" i="82"/>
  <c r="E8" i="82" s="1"/>
  <c r="F5" i="82"/>
  <c r="F4" i="82"/>
  <c r="F2" i="82"/>
  <c r="D9" i="81"/>
  <c r="C9" i="81"/>
  <c r="C10" i="81" s="1"/>
  <c r="C11" i="81" s="1"/>
  <c r="C12" i="81" s="1"/>
  <c r="C13" i="81" s="1"/>
  <c r="C14" i="81" s="1"/>
  <c r="C15" i="81" s="1"/>
  <c r="C16" i="81" s="1"/>
  <c r="C17" i="81" s="1"/>
  <c r="C18" i="81" s="1"/>
  <c r="C19" i="81" s="1"/>
  <c r="C20" i="81" s="1"/>
  <c r="C21" i="81" s="1"/>
  <c r="C22" i="81" s="1"/>
  <c r="C23" i="81" s="1"/>
  <c r="C24" i="81" s="1"/>
  <c r="C25" i="81" s="1"/>
  <c r="C26" i="81" s="1"/>
  <c r="C27" i="81" s="1"/>
  <c r="C28" i="81" s="1"/>
  <c r="C29" i="81" s="1"/>
  <c r="C30" i="81" s="1"/>
  <c r="C31" i="81" s="1"/>
  <c r="C32" i="81" s="1"/>
  <c r="B9" i="81"/>
  <c r="B10" i="81" s="1"/>
  <c r="B11" i="81" s="1"/>
  <c r="B12" i="81" s="1"/>
  <c r="B13" i="81" s="1"/>
  <c r="B14" i="81" s="1"/>
  <c r="B15" i="81" s="1"/>
  <c r="B16" i="81" s="1"/>
  <c r="B17" i="81" s="1"/>
  <c r="B18" i="81" s="1"/>
  <c r="B19" i="81" s="1"/>
  <c r="B20" i="81" s="1"/>
  <c r="B21" i="81" s="1"/>
  <c r="B22" i="81" s="1"/>
  <c r="B23" i="81" s="1"/>
  <c r="B24" i="81" s="1"/>
  <c r="B25" i="81" s="1"/>
  <c r="B26" i="81" s="1"/>
  <c r="B27" i="81" s="1"/>
  <c r="B28" i="81" s="1"/>
  <c r="B29" i="81" s="1"/>
  <c r="B30" i="81" s="1"/>
  <c r="B31" i="81" s="1"/>
  <c r="B32" i="81" s="1"/>
  <c r="H6" i="81"/>
  <c r="H35" i="81" s="1"/>
  <c r="F6" i="81"/>
  <c r="E8" i="81" s="1"/>
  <c r="F5" i="81"/>
  <c r="F4" i="81"/>
  <c r="F2" i="81"/>
  <c r="B10" i="80"/>
  <c r="B11" i="80" s="1"/>
  <c r="B12" i="80" s="1"/>
  <c r="B13" i="80" s="1"/>
  <c r="B14" i="80" s="1"/>
  <c r="B15" i="80" s="1"/>
  <c r="B16" i="80" s="1"/>
  <c r="B17" i="80" s="1"/>
  <c r="B18" i="80" s="1"/>
  <c r="B19" i="80" s="1"/>
  <c r="B20" i="80" s="1"/>
  <c r="B21" i="80" s="1"/>
  <c r="B22" i="80" s="1"/>
  <c r="B23" i="80" s="1"/>
  <c r="B24" i="80" s="1"/>
  <c r="B25" i="80" s="1"/>
  <c r="B26" i="80" s="1"/>
  <c r="B27" i="80" s="1"/>
  <c r="B28" i="80" s="1"/>
  <c r="B29" i="80" s="1"/>
  <c r="B30" i="80" s="1"/>
  <c r="B31" i="80" s="1"/>
  <c r="B32" i="80" s="1"/>
  <c r="D9" i="80"/>
  <c r="C9" i="80"/>
  <c r="C10" i="80" s="1"/>
  <c r="C11" i="80" s="1"/>
  <c r="C12" i="80" s="1"/>
  <c r="C13" i="80" s="1"/>
  <c r="C14" i="80" s="1"/>
  <c r="B9" i="80"/>
  <c r="H6" i="80"/>
  <c r="H35" i="80" s="1"/>
  <c r="F6" i="80"/>
  <c r="E8" i="80" s="1"/>
  <c r="E9" i="80" s="1"/>
  <c r="F5" i="80"/>
  <c r="F4" i="80"/>
  <c r="F2" i="80"/>
  <c r="D9" i="79"/>
  <c r="C9" i="79"/>
  <c r="C10" i="79" s="1"/>
  <c r="C11" i="79" s="1"/>
  <c r="B9" i="79"/>
  <c r="B10" i="79" s="1"/>
  <c r="B11" i="79" s="1"/>
  <c r="B12" i="79" s="1"/>
  <c r="B13" i="79" s="1"/>
  <c r="B14" i="79" s="1"/>
  <c r="B15" i="79" s="1"/>
  <c r="B16" i="79" s="1"/>
  <c r="B17" i="79" s="1"/>
  <c r="B18" i="79" s="1"/>
  <c r="B19" i="79" s="1"/>
  <c r="B20" i="79" s="1"/>
  <c r="B21" i="79" s="1"/>
  <c r="B22" i="79" s="1"/>
  <c r="B23" i="79" s="1"/>
  <c r="B24" i="79" s="1"/>
  <c r="B25" i="79" s="1"/>
  <c r="B26" i="79" s="1"/>
  <c r="B27" i="79" s="1"/>
  <c r="B28" i="79" s="1"/>
  <c r="B29" i="79" s="1"/>
  <c r="B30" i="79" s="1"/>
  <c r="B31" i="79" s="1"/>
  <c r="B32" i="79" s="1"/>
  <c r="H6" i="79"/>
  <c r="H35" i="79" s="1"/>
  <c r="F6" i="79"/>
  <c r="E8" i="79" s="1"/>
  <c r="F5" i="79"/>
  <c r="F4" i="79"/>
  <c r="F2" i="79"/>
  <c r="D9" i="78"/>
  <c r="C9" i="78"/>
  <c r="C10" i="78" s="1"/>
  <c r="C11" i="78" s="1"/>
  <c r="B9" i="78"/>
  <c r="B10" i="78" s="1"/>
  <c r="B11" i="78" s="1"/>
  <c r="B12" i="78" s="1"/>
  <c r="B13" i="78" s="1"/>
  <c r="B14" i="78" s="1"/>
  <c r="B15" i="78" s="1"/>
  <c r="B16" i="78" s="1"/>
  <c r="B17" i="78" s="1"/>
  <c r="B18" i="78" s="1"/>
  <c r="B19" i="78" s="1"/>
  <c r="B20" i="78" s="1"/>
  <c r="B21" i="78" s="1"/>
  <c r="B22" i="78" s="1"/>
  <c r="B23" i="78" s="1"/>
  <c r="B24" i="78" s="1"/>
  <c r="B25" i="78" s="1"/>
  <c r="B26" i="78" s="1"/>
  <c r="B27" i="78" s="1"/>
  <c r="B28" i="78" s="1"/>
  <c r="B29" i="78" s="1"/>
  <c r="B30" i="78" s="1"/>
  <c r="B31" i="78" s="1"/>
  <c r="B32" i="78" s="1"/>
  <c r="H6" i="78"/>
  <c r="H35" i="78" s="1"/>
  <c r="F6" i="78"/>
  <c r="E8" i="78" s="1"/>
  <c r="E9" i="78" s="1"/>
  <c r="F5" i="78"/>
  <c r="F4" i="78"/>
  <c r="F2" i="78"/>
  <c r="D9" i="77"/>
  <c r="C9" i="77"/>
  <c r="C10" i="77" s="1"/>
  <c r="C11" i="77" s="1"/>
  <c r="C12" i="77" s="1"/>
  <c r="C13" i="77" s="1"/>
  <c r="C14" i="77" s="1"/>
  <c r="B9" i="77"/>
  <c r="B10" i="77" s="1"/>
  <c r="B11" i="77" s="1"/>
  <c r="B12" i="77" s="1"/>
  <c r="B13" i="77" s="1"/>
  <c r="B14" i="77" s="1"/>
  <c r="B15" i="77" s="1"/>
  <c r="B16" i="77" s="1"/>
  <c r="B17" i="77" s="1"/>
  <c r="B18" i="77" s="1"/>
  <c r="B19" i="77" s="1"/>
  <c r="B20" i="77" s="1"/>
  <c r="B21" i="77" s="1"/>
  <c r="B22" i="77" s="1"/>
  <c r="B23" i="77" s="1"/>
  <c r="B24" i="77" s="1"/>
  <c r="B25" i="77" s="1"/>
  <c r="B26" i="77" s="1"/>
  <c r="B27" i="77" s="1"/>
  <c r="B28" i="77" s="1"/>
  <c r="B29" i="77" s="1"/>
  <c r="B30" i="77" s="1"/>
  <c r="B31" i="77" s="1"/>
  <c r="B32" i="77" s="1"/>
  <c r="H6" i="77"/>
  <c r="G34" i="77" s="1"/>
  <c r="F6" i="77"/>
  <c r="E8" i="77" s="1"/>
  <c r="E9" i="77" s="1"/>
  <c r="F5" i="77"/>
  <c r="F4" i="77"/>
  <c r="F2" i="77"/>
  <c r="D9" i="76"/>
  <c r="C9" i="76"/>
  <c r="C10" i="76" s="1"/>
  <c r="C11" i="76" s="1"/>
  <c r="C12" i="76" s="1"/>
  <c r="C13" i="76" s="1"/>
  <c r="B9" i="76"/>
  <c r="B10" i="76" s="1"/>
  <c r="B11" i="76" s="1"/>
  <c r="B12" i="76" s="1"/>
  <c r="B13" i="76" s="1"/>
  <c r="B14" i="76" s="1"/>
  <c r="B15" i="76" s="1"/>
  <c r="B16" i="76" s="1"/>
  <c r="B17" i="76" s="1"/>
  <c r="B18" i="76" s="1"/>
  <c r="B19" i="76" s="1"/>
  <c r="B20" i="76" s="1"/>
  <c r="B21" i="76" s="1"/>
  <c r="B22" i="76" s="1"/>
  <c r="B23" i="76" s="1"/>
  <c r="B24" i="76" s="1"/>
  <c r="B25" i="76" s="1"/>
  <c r="B26" i="76" s="1"/>
  <c r="B27" i="76" s="1"/>
  <c r="B28" i="76" s="1"/>
  <c r="B29" i="76" s="1"/>
  <c r="B30" i="76" s="1"/>
  <c r="B31" i="76" s="1"/>
  <c r="B32" i="76" s="1"/>
  <c r="H6" i="76"/>
  <c r="H35" i="76" s="1"/>
  <c r="F6" i="76"/>
  <c r="E8" i="76" s="1"/>
  <c r="F5" i="76"/>
  <c r="F4" i="76"/>
  <c r="F2" i="76"/>
  <c r="C10" i="75"/>
  <c r="C11" i="75" s="1"/>
  <c r="C12" i="75" s="1"/>
  <c r="C13" i="75" s="1"/>
  <c r="D9" i="75"/>
  <c r="C9" i="75"/>
  <c r="B9" i="75"/>
  <c r="B10" i="75" s="1"/>
  <c r="B11" i="75" s="1"/>
  <c r="B12" i="75" s="1"/>
  <c r="B13" i="75" s="1"/>
  <c r="B14" i="75" s="1"/>
  <c r="B15" i="75" s="1"/>
  <c r="B16" i="75" s="1"/>
  <c r="B17" i="75" s="1"/>
  <c r="B18" i="75" s="1"/>
  <c r="B19" i="75" s="1"/>
  <c r="B20" i="75" s="1"/>
  <c r="B21" i="75" s="1"/>
  <c r="B22" i="75" s="1"/>
  <c r="B23" i="75" s="1"/>
  <c r="B24" i="75" s="1"/>
  <c r="B25" i="75" s="1"/>
  <c r="B26" i="75" s="1"/>
  <c r="B27" i="75" s="1"/>
  <c r="B28" i="75" s="1"/>
  <c r="B29" i="75" s="1"/>
  <c r="B30" i="75" s="1"/>
  <c r="B31" i="75" s="1"/>
  <c r="B32" i="75" s="1"/>
  <c r="H6" i="75"/>
  <c r="G34" i="75" s="1"/>
  <c r="F6" i="75"/>
  <c r="E8" i="75" s="1"/>
  <c r="F5" i="75"/>
  <c r="F4" i="75"/>
  <c r="F2" i="75"/>
  <c r="D9" i="74"/>
  <c r="C9" i="74"/>
  <c r="C10" i="74" s="1"/>
  <c r="C11" i="74" s="1"/>
  <c r="C12" i="74" s="1"/>
  <c r="C13" i="74" s="1"/>
  <c r="C14" i="74" s="1"/>
  <c r="C15" i="74" s="1"/>
  <c r="C16" i="74" s="1"/>
  <c r="C17" i="74" s="1"/>
  <c r="C18" i="74" s="1"/>
  <c r="C19" i="74" s="1"/>
  <c r="C20" i="74" s="1"/>
  <c r="C21" i="74" s="1"/>
  <c r="C22" i="74" s="1"/>
  <c r="C23" i="74" s="1"/>
  <c r="C24" i="74" s="1"/>
  <c r="C25" i="74" s="1"/>
  <c r="C26" i="74" s="1"/>
  <c r="C27" i="74" s="1"/>
  <c r="C28" i="74" s="1"/>
  <c r="C29" i="74" s="1"/>
  <c r="C30" i="74" s="1"/>
  <c r="C31" i="74" s="1"/>
  <c r="C32" i="74" s="1"/>
  <c r="B9" i="74"/>
  <c r="B10" i="74" s="1"/>
  <c r="B11" i="74" s="1"/>
  <c r="B12" i="74" s="1"/>
  <c r="B13" i="74" s="1"/>
  <c r="B14" i="74" s="1"/>
  <c r="B15" i="74" s="1"/>
  <c r="B16" i="74" s="1"/>
  <c r="B17" i="74" s="1"/>
  <c r="B18" i="74" s="1"/>
  <c r="B19" i="74" s="1"/>
  <c r="B20" i="74" s="1"/>
  <c r="B21" i="74" s="1"/>
  <c r="B22" i="74" s="1"/>
  <c r="B23" i="74" s="1"/>
  <c r="B24" i="74" s="1"/>
  <c r="B25" i="74" s="1"/>
  <c r="B26" i="74" s="1"/>
  <c r="B27" i="74" s="1"/>
  <c r="B28" i="74" s="1"/>
  <c r="B29" i="74" s="1"/>
  <c r="B30" i="74" s="1"/>
  <c r="B31" i="74" s="1"/>
  <c r="B32" i="74" s="1"/>
  <c r="H6" i="74"/>
  <c r="H35" i="74" s="1"/>
  <c r="F6" i="74"/>
  <c r="E8" i="74" s="1"/>
  <c r="F5" i="74"/>
  <c r="F4" i="74"/>
  <c r="F2" i="74"/>
  <c r="D9" i="73"/>
  <c r="C9" i="73"/>
  <c r="C10" i="73" s="1"/>
  <c r="C11" i="73" s="1"/>
  <c r="C12" i="73" s="1"/>
  <c r="C13" i="73" s="1"/>
  <c r="C14" i="73" s="1"/>
  <c r="B9" i="73"/>
  <c r="B10" i="73" s="1"/>
  <c r="B11" i="73" s="1"/>
  <c r="B12" i="73" s="1"/>
  <c r="B13" i="73" s="1"/>
  <c r="B14" i="73" s="1"/>
  <c r="B15" i="73" s="1"/>
  <c r="B16" i="73" s="1"/>
  <c r="B17" i="73" s="1"/>
  <c r="B18" i="73" s="1"/>
  <c r="B19" i="73" s="1"/>
  <c r="B20" i="73" s="1"/>
  <c r="B21" i="73" s="1"/>
  <c r="B22" i="73" s="1"/>
  <c r="B23" i="73" s="1"/>
  <c r="B24" i="73" s="1"/>
  <c r="B25" i="73" s="1"/>
  <c r="B26" i="73" s="1"/>
  <c r="B27" i="73" s="1"/>
  <c r="B28" i="73" s="1"/>
  <c r="B29" i="73" s="1"/>
  <c r="B30" i="73" s="1"/>
  <c r="B31" i="73" s="1"/>
  <c r="B32" i="73" s="1"/>
  <c r="H6" i="73"/>
  <c r="H35" i="73" s="1"/>
  <c r="F6" i="73"/>
  <c r="E8" i="73" s="1"/>
  <c r="E9" i="73" s="1"/>
  <c r="F5" i="73"/>
  <c r="F4" i="73"/>
  <c r="F2" i="73"/>
  <c r="B10" i="72"/>
  <c r="B11" i="72" s="1"/>
  <c r="B12" i="72" s="1"/>
  <c r="B13" i="72" s="1"/>
  <c r="B14" i="72" s="1"/>
  <c r="B15" i="72" s="1"/>
  <c r="B16" i="72" s="1"/>
  <c r="B17" i="72" s="1"/>
  <c r="B18" i="72" s="1"/>
  <c r="B19" i="72" s="1"/>
  <c r="B20" i="72" s="1"/>
  <c r="B21" i="72" s="1"/>
  <c r="B22" i="72" s="1"/>
  <c r="B23" i="72" s="1"/>
  <c r="B24" i="72" s="1"/>
  <c r="B25" i="72" s="1"/>
  <c r="B26" i="72" s="1"/>
  <c r="B27" i="72" s="1"/>
  <c r="B28" i="72" s="1"/>
  <c r="B29" i="72" s="1"/>
  <c r="B30" i="72" s="1"/>
  <c r="B31" i="72" s="1"/>
  <c r="B32" i="72" s="1"/>
  <c r="D9" i="72"/>
  <c r="C9" i="72"/>
  <c r="C10" i="72" s="1"/>
  <c r="C11" i="72" s="1"/>
  <c r="C12" i="72" s="1"/>
  <c r="C13" i="72" s="1"/>
  <c r="C14" i="72" s="1"/>
  <c r="B9" i="72"/>
  <c r="H6" i="72"/>
  <c r="H35" i="72" s="1"/>
  <c r="F6" i="72"/>
  <c r="E8" i="72" s="1"/>
  <c r="E9" i="72" s="1"/>
  <c r="F5" i="72"/>
  <c r="F4" i="72"/>
  <c r="F2" i="72"/>
  <c r="B10" i="71"/>
  <c r="B11" i="71" s="1"/>
  <c r="B12" i="71" s="1"/>
  <c r="B13" i="71" s="1"/>
  <c r="B14" i="71" s="1"/>
  <c r="B15" i="71" s="1"/>
  <c r="B16" i="71" s="1"/>
  <c r="B17" i="71" s="1"/>
  <c r="B18" i="71" s="1"/>
  <c r="B19" i="71" s="1"/>
  <c r="B20" i="71" s="1"/>
  <c r="B21" i="71" s="1"/>
  <c r="B22" i="71" s="1"/>
  <c r="B23" i="71" s="1"/>
  <c r="B24" i="71" s="1"/>
  <c r="B25" i="71" s="1"/>
  <c r="B26" i="71" s="1"/>
  <c r="B27" i="71" s="1"/>
  <c r="B28" i="71" s="1"/>
  <c r="B29" i="71" s="1"/>
  <c r="B30" i="71" s="1"/>
  <c r="B31" i="71" s="1"/>
  <c r="B32" i="71" s="1"/>
  <c r="D9" i="71"/>
  <c r="C9" i="71"/>
  <c r="C10" i="71" s="1"/>
  <c r="C11" i="71" s="1"/>
  <c r="C12" i="71" s="1"/>
  <c r="C13" i="71" s="1"/>
  <c r="C14" i="71" s="1"/>
  <c r="C15" i="71" s="1"/>
  <c r="C16" i="71" s="1"/>
  <c r="C17" i="71" s="1"/>
  <c r="C18" i="71" s="1"/>
  <c r="C19" i="71" s="1"/>
  <c r="C20" i="71" s="1"/>
  <c r="C21" i="71" s="1"/>
  <c r="C22" i="71" s="1"/>
  <c r="C23" i="71" s="1"/>
  <c r="C24" i="71" s="1"/>
  <c r="C25" i="71" s="1"/>
  <c r="C26" i="71" s="1"/>
  <c r="C27" i="71" s="1"/>
  <c r="C28" i="71" s="1"/>
  <c r="C29" i="71" s="1"/>
  <c r="C30" i="71" s="1"/>
  <c r="C31" i="71" s="1"/>
  <c r="C32" i="71" s="1"/>
  <c r="B9" i="71"/>
  <c r="F6" i="71"/>
  <c r="E8" i="71" s="1"/>
  <c r="F5" i="71"/>
  <c r="F4" i="71"/>
  <c r="F2" i="71"/>
  <c r="D9" i="70"/>
  <c r="C9" i="70"/>
  <c r="C10" i="70" s="1"/>
  <c r="C11" i="70" s="1"/>
  <c r="C12" i="70" s="1"/>
  <c r="C13" i="70" s="1"/>
  <c r="C14" i="70" s="1"/>
  <c r="C15" i="70" s="1"/>
  <c r="C16" i="70" s="1"/>
  <c r="C17" i="70" s="1"/>
  <c r="C18" i="70" s="1"/>
  <c r="C19" i="70" s="1"/>
  <c r="C20" i="70" s="1"/>
  <c r="C21" i="70" s="1"/>
  <c r="C22" i="70" s="1"/>
  <c r="C23" i="70" s="1"/>
  <c r="C24" i="70" s="1"/>
  <c r="C25" i="70" s="1"/>
  <c r="C26" i="70" s="1"/>
  <c r="C27" i="70" s="1"/>
  <c r="C28" i="70" s="1"/>
  <c r="C29" i="70" s="1"/>
  <c r="C30" i="70" s="1"/>
  <c r="C31" i="70" s="1"/>
  <c r="C32" i="70" s="1"/>
  <c r="B9" i="70"/>
  <c r="B10" i="70" s="1"/>
  <c r="B11" i="70" s="1"/>
  <c r="B12" i="70" s="1"/>
  <c r="B13" i="70" s="1"/>
  <c r="B14" i="70" s="1"/>
  <c r="B15" i="70" s="1"/>
  <c r="B16" i="70" s="1"/>
  <c r="B17" i="70" s="1"/>
  <c r="B18" i="70" s="1"/>
  <c r="B19" i="70" s="1"/>
  <c r="B20" i="70" s="1"/>
  <c r="B21" i="70" s="1"/>
  <c r="B22" i="70" s="1"/>
  <c r="B23" i="70" s="1"/>
  <c r="B24" i="70" s="1"/>
  <c r="B25" i="70" s="1"/>
  <c r="B26" i="70" s="1"/>
  <c r="B27" i="70" s="1"/>
  <c r="B28" i="70" s="1"/>
  <c r="B29" i="70" s="1"/>
  <c r="B30" i="70" s="1"/>
  <c r="B31" i="70" s="1"/>
  <c r="B32" i="70" s="1"/>
  <c r="F6" i="70"/>
  <c r="E8" i="70" s="1"/>
  <c r="F5" i="70"/>
  <c r="F4" i="70"/>
  <c r="F2" i="70"/>
  <c r="B10" i="69"/>
  <c r="B11" i="69" s="1"/>
  <c r="B12" i="69" s="1"/>
  <c r="B13" i="69" s="1"/>
  <c r="B14" i="69" s="1"/>
  <c r="B15" i="69" s="1"/>
  <c r="B16" i="69" s="1"/>
  <c r="B17" i="69" s="1"/>
  <c r="B18" i="69" s="1"/>
  <c r="B19" i="69" s="1"/>
  <c r="B20" i="69" s="1"/>
  <c r="B21" i="69" s="1"/>
  <c r="B22" i="69" s="1"/>
  <c r="B23" i="69" s="1"/>
  <c r="B24" i="69" s="1"/>
  <c r="B25" i="69" s="1"/>
  <c r="B26" i="69" s="1"/>
  <c r="B27" i="69" s="1"/>
  <c r="B28" i="69" s="1"/>
  <c r="B29" i="69" s="1"/>
  <c r="B30" i="69" s="1"/>
  <c r="B31" i="69" s="1"/>
  <c r="B32" i="69" s="1"/>
  <c r="D9" i="69"/>
  <c r="C9" i="69"/>
  <c r="C10" i="69" s="1"/>
  <c r="C11" i="69" s="1"/>
  <c r="C12" i="69" s="1"/>
  <c r="C13" i="69" s="1"/>
  <c r="C14" i="69" s="1"/>
  <c r="C15" i="69" s="1"/>
  <c r="C16" i="69" s="1"/>
  <c r="C17" i="69" s="1"/>
  <c r="C18" i="69" s="1"/>
  <c r="C19" i="69" s="1"/>
  <c r="C20" i="69" s="1"/>
  <c r="C21" i="69" s="1"/>
  <c r="C22" i="69" s="1"/>
  <c r="C23" i="69" s="1"/>
  <c r="C24" i="69" s="1"/>
  <c r="C25" i="69" s="1"/>
  <c r="C26" i="69" s="1"/>
  <c r="C27" i="69" s="1"/>
  <c r="C28" i="69" s="1"/>
  <c r="C29" i="69" s="1"/>
  <c r="C30" i="69" s="1"/>
  <c r="C31" i="69" s="1"/>
  <c r="C32" i="69" s="1"/>
  <c r="B9" i="69"/>
  <c r="F6" i="69"/>
  <c r="E8" i="69" s="1"/>
  <c r="F5" i="69"/>
  <c r="F4" i="69"/>
  <c r="F2" i="69"/>
  <c r="B10" i="68"/>
  <c r="B11" i="68" s="1"/>
  <c r="B12" i="68" s="1"/>
  <c r="B13" i="68" s="1"/>
  <c r="B14" i="68" s="1"/>
  <c r="B15" i="68" s="1"/>
  <c r="B16" i="68" s="1"/>
  <c r="B17" i="68" s="1"/>
  <c r="B18" i="68" s="1"/>
  <c r="B19" i="68" s="1"/>
  <c r="B20" i="68" s="1"/>
  <c r="B21" i="68" s="1"/>
  <c r="B22" i="68" s="1"/>
  <c r="B23" i="68" s="1"/>
  <c r="B24" i="68" s="1"/>
  <c r="B25" i="68" s="1"/>
  <c r="B26" i="68" s="1"/>
  <c r="B27" i="68" s="1"/>
  <c r="B28" i="68" s="1"/>
  <c r="B29" i="68" s="1"/>
  <c r="B30" i="68" s="1"/>
  <c r="B31" i="68" s="1"/>
  <c r="B32" i="68" s="1"/>
  <c r="D9" i="68"/>
  <c r="C9" i="68"/>
  <c r="C10" i="68" s="1"/>
  <c r="C11" i="68" s="1"/>
  <c r="B9" i="68"/>
  <c r="H6" i="68"/>
  <c r="H35" i="68" s="1"/>
  <c r="F6" i="68"/>
  <c r="E8" i="68" s="1"/>
  <c r="F5" i="68"/>
  <c r="F4" i="68"/>
  <c r="F2" i="68"/>
  <c r="D9" i="67"/>
  <c r="C9" i="67"/>
  <c r="C10" i="67" s="1"/>
  <c r="C11" i="67" s="1"/>
  <c r="C12" i="67" s="1"/>
  <c r="C13" i="67" s="1"/>
  <c r="C14" i="67" s="1"/>
  <c r="C15" i="67" s="1"/>
  <c r="C16" i="67" s="1"/>
  <c r="C17" i="67" s="1"/>
  <c r="C18" i="67" s="1"/>
  <c r="C19" i="67" s="1"/>
  <c r="C20" i="67" s="1"/>
  <c r="C21" i="67" s="1"/>
  <c r="C22" i="67" s="1"/>
  <c r="C23" i="67" s="1"/>
  <c r="C24" i="67" s="1"/>
  <c r="C25" i="67" s="1"/>
  <c r="C26" i="67" s="1"/>
  <c r="C27" i="67" s="1"/>
  <c r="C28" i="67" s="1"/>
  <c r="C29" i="67" s="1"/>
  <c r="C30" i="67" s="1"/>
  <c r="C31" i="67" s="1"/>
  <c r="C32" i="67" s="1"/>
  <c r="B9" i="67"/>
  <c r="B10" i="67" s="1"/>
  <c r="B11" i="67" s="1"/>
  <c r="B12" i="67" s="1"/>
  <c r="B13" i="67" s="1"/>
  <c r="B14" i="67" s="1"/>
  <c r="B15" i="67" s="1"/>
  <c r="B16" i="67" s="1"/>
  <c r="B17" i="67" s="1"/>
  <c r="B18" i="67" s="1"/>
  <c r="B19" i="67" s="1"/>
  <c r="B20" i="67" s="1"/>
  <c r="B21" i="67" s="1"/>
  <c r="B22" i="67" s="1"/>
  <c r="B23" i="67" s="1"/>
  <c r="B24" i="67" s="1"/>
  <c r="B25" i="67" s="1"/>
  <c r="B26" i="67" s="1"/>
  <c r="B27" i="67" s="1"/>
  <c r="B28" i="67" s="1"/>
  <c r="B29" i="67" s="1"/>
  <c r="B30" i="67" s="1"/>
  <c r="B31" i="67" s="1"/>
  <c r="B32" i="67" s="1"/>
  <c r="H6" i="67"/>
  <c r="H35" i="67" s="1"/>
  <c r="F6" i="67"/>
  <c r="E8" i="67" s="1"/>
  <c r="F5" i="67"/>
  <c r="F4" i="67"/>
  <c r="F2" i="67"/>
  <c r="D9" i="66"/>
  <c r="C9" i="66"/>
  <c r="C10" i="66" s="1"/>
  <c r="C11" i="66" s="1"/>
  <c r="C12" i="66" s="1"/>
  <c r="C13" i="66" s="1"/>
  <c r="C14" i="66" s="1"/>
  <c r="C15" i="66" s="1"/>
  <c r="C16" i="66" s="1"/>
  <c r="C17" i="66" s="1"/>
  <c r="C18" i="66" s="1"/>
  <c r="C19" i="66" s="1"/>
  <c r="C20" i="66" s="1"/>
  <c r="C21" i="66" s="1"/>
  <c r="C22" i="66" s="1"/>
  <c r="C23" i="66" s="1"/>
  <c r="C24" i="66" s="1"/>
  <c r="C25" i="66" s="1"/>
  <c r="C26" i="66" s="1"/>
  <c r="C27" i="66" s="1"/>
  <c r="C28" i="66" s="1"/>
  <c r="C29" i="66" s="1"/>
  <c r="C30" i="66" s="1"/>
  <c r="C31" i="66" s="1"/>
  <c r="C32" i="66" s="1"/>
  <c r="B9" i="66"/>
  <c r="B10" i="66" s="1"/>
  <c r="B11" i="66" s="1"/>
  <c r="B12" i="66" s="1"/>
  <c r="B13" i="66" s="1"/>
  <c r="B14" i="66" s="1"/>
  <c r="B15" i="66" s="1"/>
  <c r="B16" i="66" s="1"/>
  <c r="B17" i="66" s="1"/>
  <c r="B18" i="66" s="1"/>
  <c r="B19" i="66" s="1"/>
  <c r="B20" i="66" s="1"/>
  <c r="B21" i="66" s="1"/>
  <c r="B22" i="66" s="1"/>
  <c r="B23" i="66" s="1"/>
  <c r="B24" i="66" s="1"/>
  <c r="B25" i="66" s="1"/>
  <c r="B26" i="66" s="1"/>
  <c r="B27" i="66" s="1"/>
  <c r="B28" i="66" s="1"/>
  <c r="B29" i="66" s="1"/>
  <c r="B30" i="66" s="1"/>
  <c r="B31" i="66" s="1"/>
  <c r="B32" i="66" s="1"/>
  <c r="H6" i="66"/>
  <c r="G35" i="66" s="1"/>
  <c r="F6" i="66"/>
  <c r="E8" i="66" s="1"/>
  <c r="F5" i="66"/>
  <c r="F4" i="66"/>
  <c r="F2" i="66"/>
  <c r="D9" i="65"/>
  <c r="C9" i="65"/>
  <c r="C10" i="65" s="1"/>
  <c r="C11" i="65" s="1"/>
  <c r="C12" i="65" s="1"/>
  <c r="C13" i="65" s="1"/>
  <c r="C14" i="65" s="1"/>
  <c r="C15" i="65" s="1"/>
  <c r="C16" i="65" s="1"/>
  <c r="C17" i="65" s="1"/>
  <c r="C18" i="65" s="1"/>
  <c r="C19" i="65" s="1"/>
  <c r="C20" i="65" s="1"/>
  <c r="C21" i="65" s="1"/>
  <c r="C22" i="65" s="1"/>
  <c r="C23" i="65" s="1"/>
  <c r="C24" i="65" s="1"/>
  <c r="C25" i="65" s="1"/>
  <c r="C26" i="65" s="1"/>
  <c r="C27" i="65" s="1"/>
  <c r="C28" i="65" s="1"/>
  <c r="C29" i="65" s="1"/>
  <c r="C30" i="65" s="1"/>
  <c r="C31" i="65" s="1"/>
  <c r="C32" i="65" s="1"/>
  <c r="B9" i="65"/>
  <c r="B10" i="65" s="1"/>
  <c r="B11" i="65" s="1"/>
  <c r="B12" i="65" s="1"/>
  <c r="B13" i="65" s="1"/>
  <c r="B14" i="65" s="1"/>
  <c r="B15" i="65" s="1"/>
  <c r="B16" i="65" s="1"/>
  <c r="B17" i="65" s="1"/>
  <c r="B18" i="65" s="1"/>
  <c r="B19" i="65" s="1"/>
  <c r="B20" i="65" s="1"/>
  <c r="B21" i="65" s="1"/>
  <c r="B22" i="65" s="1"/>
  <c r="B23" i="65" s="1"/>
  <c r="B24" i="65" s="1"/>
  <c r="B25" i="65" s="1"/>
  <c r="B26" i="65" s="1"/>
  <c r="B27" i="65" s="1"/>
  <c r="B28" i="65" s="1"/>
  <c r="B29" i="65" s="1"/>
  <c r="B30" i="65" s="1"/>
  <c r="B31" i="65" s="1"/>
  <c r="B32" i="65" s="1"/>
  <c r="H6" i="65"/>
  <c r="H35" i="65" s="1"/>
  <c r="F6" i="65"/>
  <c r="E8" i="65" s="1"/>
  <c r="F5" i="65"/>
  <c r="F4" i="65"/>
  <c r="F2" i="65"/>
  <c r="D9" i="64"/>
  <c r="C9" i="64"/>
  <c r="C10" i="64" s="1"/>
  <c r="C11" i="64" s="1"/>
  <c r="C12" i="64" s="1"/>
  <c r="C13" i="64" s="1"/>
  <c r="C14" i="64" s="1"/>
  <c r="B9" i="64"/>
  <c r="B10" i="64" s="1"/>
  <c r="B11" i="64" s="1"/>
  <c r="B12" i="64" s="1"/>
  <c r="B13" i="64" s="1"/>
  <c r="B14" i="64" s="1"/>
  <c r="B15" i="64" s="1"/>
  <c r="B16" i="64" s="1"/>
  <c r="B17" i="64" s="1"/>
  <c r="B18" i="64" s="1"/>
  <c r="B19" i="64" s="1"/>
  <c r="B20" i="64" s="1"/>
  <c r="B21" i="64" s="1"/>
  <c r="B22" i="64" s="1"/>
  <c r="B23" i="64" s="1"/>
  <c r="B24" i="64" s="1"/>
  <c r="B25" i="64" s="1"/>
  <c r="B26" i="64" s="1"/>
  <c r="B27" i="64" s="1"/>
  <c r="B28" i="64" s="1"/>
  <c r="B29" i="64" s="1"/>
  <c r="B30" i="64" s="1"/>
  <c r="B31" i="64" s="1"/>
  <c r="B32" i="64" s="1"/>
  <c r="H6" i="64"/>
  <c r="H35" i="64" s="1"/>
  <c r="F6" i="64"/>
  <c r="E8" i="64" s="1"/>
  <c r="E9" i="64" s="1"/>
  <c r="F5" i="64"/>
  <c r="F4" i="64"/>
  <c r="F2" i="64"/>
  <c r="B10" i="63"/>
  <c r="B11" i="63" s="1"/>
  <c r="B12" i="63" s="1"/>
  <c r="B13" i="63" s="1"/>
  <c r="B14" i="63" s="1"/>
  <c r="B15" i="63" s="1"/>
  <c r="B16" i="63" s="1"/>
  <c r="B17" i="63" s="1"/>
  <c r="B18" i="63" s="1"/>
  <c r="B19" i="63" s="1"/>
  <c r="B20" i="63" s="1"/>
  <c r="B21" i="63" s="1"/>
  <c r="B22" i="63" s="1"/>
  <c r="B23" i="63" s="1"/>
  <c r="B24" i="63" s="1"/>
  <c r="B25" i="63" s="1"/>
  <c r="B26" i="63" s="1"/>
  <c r="B27" i="63" s="1"/>
  <c r="B28" i="63" s="1"/>
  <c r="B29" i="63" s="1"/>
  <c r="B30" i="63" s="1"/>
  <c r="B31" i="63" s="1"/>
  <c r="B32" i="63" s="1"/>
  <c r="D9" i="63"/>
  <c r="C9" i="63"/>
  <c r="C10" i="63" s="1"/>
  <c r="C11" i="63" s="1"/>
  <c r="C12" i="63" s="1"/>
  <c r="C13" i="63" s="1"/>
  <c r="C14" i="63" s="1"/>
  <c r="C15" i="63" s="1"/>
  <c r="C16" i="63" s="1"/>
  <c r="C17" i="63" s="1"/>
  <c r="C18" i="63" s="1"/>
  <c r="C19" i="63" s="1"/>
  <c r="C20" i="63" s="1"/>
  <c r="C21" i="63" s="1"/>
  <c r="C22" i="63" s="1"/>
  <c r="C23" i="63" s="1"/>
  <c r="C24" i="63" s="1"/>
  <c r="C25" i="63" s="1"/>
  <c r="C26" i="63" s="1"/>
  <c r="C27" i="63" s="1"/>
  <c r="C28" i="63" s="1"/>
  <c r="C29" i="63" s="1"/>
  <c r="C30" i="63" s="1"/>
  <c r="C31" i="63" s="1"/>
  <c r="C32" i="63" s="1"/>
  <c r="B9" i="63"/>
  <c r="H6" i="63"/>
  <c r="H35" i="63" s="1"/>
  <c r="F6" i="63"/>
  <c r="E8" i="63" s="1"/>
  <c r="F5" i="63"/>
  <c r="F4" i="63"/>
  <c r="F2" i="63"/>
  <c r="B10" i="62"/>
  <c r="B11" i="62" s="1"/>
  <c r="B12" i="62" s="1"/>
  <c r="B13" i="62" s="1"/>
  <c r="B14" i="62" s="1"/>
  <c r="B15" i="62" s="1"/>
  <c r="B16" i="62" s="1"/>
  <c r="B17" i="62" s="1"/>
  <c r="B18" i="62" s="1"/>
  <c r="B19" i="62" s="1"/>
  <c r="B20" i="62" s="1"/>
  <c r="B21" i="62" s="1"/>
  <c r="B22" i="62" s="1"/>
  <c r="B23" i="62" s="1"/>
  <c r="B24" i="62" s="1"/>
  <c r="B25" i="62" s="1"/>
  <c r="B26" i="62" s="1"/>
  <c r="B27" i="62" s="1"/>
  <c r="B28" i="62" s="1"/>
  <c r="B29" i="62" s="1"/>
  <c r="B30" i="62" s="1"/>
  <c r="B31" i="62" s="1"/>
  <c r="B32" i="62" s="1"/>
  <c r="D9" i="62"/>
  <c r="C9" i="62"/>
  <c r="C10" i="62" s="1"/>
  <c r="C11" i="62" s="1"/>
  <c r="C12" i="62" s="1"/>
  <c r="C13" i="62" s="1"/>
  <c r="C14" i="62" s="1"/>
  <c r="B9" i="62"/>
  <c r="H6" i="62"/>
  <c r="H35" i="62" s="1"/>
  <c r="F6" i="62"/>
  <c r="E8" i="62" s="1"/>
  <c r="F5" i="62"/>
  <c r="F4" i="62"/>
  <c r="F2" i="62"/>
  <c r="D9" i="61"/>
  <c r="C9" i="61"/>
  <c r="C10" i="61" s="1"/>
  <c r="C11" i="61" s="1"/>
  <c r="C12" i="61" s="1"/>
  <c r="C13" i="61" s="1"/>
  <c r="C14" i="61" s="1"/>
  <c r="B9" i="61"/>
  <c r="B10" i="61" s="1"/>
  <c r="B11" i="61" s="1"/>
  <c r="B12" i="61" s="1"/>
  <c r="B13" i="61" s="1"/>
  <c r="B14" i="61" s="1"/>
  <c r="B15" i="61" s="1"/>
  <c r="B16" i="61" s="1"/>
  <c r="B17" i="61" s="1"/>
  <c r="B18" i="61" s="1"/>
  <c r="B19" i="61" s="1"/>
  <c r="B20" i="61" s="1"/>
  <c r="B21" i="61" s="1"/>
  <c r="B22" i="61" s="1"/>
  <c r="B23" i="61" s="1"/>
  <c r="B24" i="61" s="1"/>
  <c r="B25" i="61" s="1"/>
  <c r="B26" i="61" s="1"/>
  <c r="B27" i="61" s="1"/>
  <c r="B28" i="61" s="1"/>
  <c r="B29" i="61" s="1"/>
  <c r="B30" i="61" s="1"/>
  <c r="B31" i="61" s="1"/>
  <c r="B32" i="61" s="1"/>
  <c r="H6" i="61"/>
  <c r="H35" i="61" s="1"/>
  <c r="F6" i="61"/>
  <c r="E8" i="61" s="1"/>
  <c r="E9" i="61" s="1"/>
  <c r="F5" i="61"/>
  <c r="F4" i="61"/>
  <c r="F2" i="61"/>
  <c r="D9" i="60"/>
  <c r="C9" i="60"/>
  <c r="C10" i="60" s="1"/>
  <c r="C11" i="60" s="1"/>
  <c r="C12" i="60" s="1"/>
  <c r="C13" i="60" s="1"/>
  <c r="C14" i="60" s="1"/>
  <c r="B9" i="60"/>
  <c r="B10" i="60" s="1"/>
  <c r="B11" i="60" s="1"/>
  <c r="B12" i="60" s="1"/>
  <c r="B13" i="60" s="1"/>
  <c r="B14" i="60" s="1"/>
  <c r="B15" i="60" s="1"/>
  <c r="B16" i="60" s="1"/>
  <c r="B17" i="60" s="1"/>
  <c r="B18" i="60" s="1"/>
  <c r="B19" i="60" s="1"/>
  <c r="B20" i="60" s="1"/>
  <c r="B21" i="60" s="1"/>
  <c r="B22" i="60" s="1"/>
  <c r="B23" i="60" s="1"/>
  <c r="B24" i="60" s="1"/>
  <c r="B25" i="60" s="1"/>
  <c r="B26" i="60" s="1"/>
  <c r="B27" i="60" s="1"/>
  <c r="B28" i="60" s="1"/>
  <c r="B29" i="60" s="1"/>
  <c r="B30" i="60" s="1"/>
  <c r="B31" i="60" s="1"/>
  <c r="B32" i="60" s="1"/>
  <c r="H6" i="60"/>
  <c r="G34" i="60" s="1"/>
  <c r="F6" i="60"/>
  <c r="E8" i="60" s="1"/>
  <c r="E9" i="60" s="1"/>
  <c r="F5" i="60"/>
  <c r="F4" i="60"/>
  <c r="F2" i="60"/>
  <c r="D9" i="59"/>
  <c r="C9" i="59"/>
  <c r="C10" i="59" s="1"/>
  <c r="C11" i="59" s="1"/>
  <c r="C12" i="59" s="1"/>
  <c r="C13" i="59" s="1"/>
  <c r="C14" i="59" s="1"/>
  <c r="B9" i="59"/>
  <c r="B10" i="59" s="1"/>
  <c r="B11" i="59" s="1"/>
  <c r="B12" i="59" s="1"/>
  <c r="B13" i="59" s="1"/>
  <c r="B14" i="59" s="1"/>
  <c r="B15" i="59" s="1"/>
  <c r="B16" i="59" s="1"/>
  <c r="B17" i="59" s="1"/>
  <c r="B18" i="59" s="1"/>
  <c r="B19" i="59" s="1"/>
  <c r="B20" i="59" s="1"/>
  <c r="B21" i="59" s="1"/>
  <c r="B22" i="59" s="1"/>
  <c r="B23" i="59" s="1"/>
  <c r="B24" i="59" s="1"/>
  <c r="B25" i="59" s="1"/>
  <c r="B26" i="59" s="1"/>
  <c r="B27" i="59" s="1"/>
  <c r="B28" i="59" s="1"/>
  <c r="B29" i="59" s="1"/>
  <c r="B30" i="59" s="1"/>
  <c r="B31" i="59" s="1"/>
  <c r="B32" i="59" s="1"/>
  <c r="H6" i="59"/>
  <c r="G34" i="59" s="1"/>
  <c r="F6" i="59"/>
  <c r="E8" i="59" s="1"/>
  <c r="E9" i="59" s="1"/>
  <c r="F5" i="59"/>
  <c r="F4" i="59"/>
  <c r="F2" i="59"/>
  <c r="D9" i="58"/>
  <c r="C9" i="58"/>
  <c r="C10" i="58" s="1"/>
  <c r="C11" i="58" s="1"/>
  <c r="C12" i="58" s="1"/>
  <c r="B9" i="58"/>
  <c r="B10" i="58" s="1"/>
  <c r="B11" i="58" s="1"/>
  <c r="B12" i="58" s="1"/>
  <c r="B13" i="58" s="1"/>
  <c r="B14" i="58" s="1"/>
  <c r="B15" i="58" s="1"/>
  <c r="B16" i="58" s="1"/>
  <c r="B17" i="58" s="1"/>
  <c r="B18" i="58" s="1"/>
  <c r="B19" i="58" s="1"/>
  <c r="B20" i="58" s="1"/>
  <c r="B21" i="58" s="1"/>
  <c r="B22" i="58" s="1"/>
  <c r="B23" i="58" s="1"/>
  <c r="B24" i="58" s="1"/>
  <c r="B25" i="58" s="1"/>
  <c r="B26" i="58" s="1"/>
  <c r="B27" i="58" s="1"/>
  <c r="B28" i="58" s="1"/>
  <c r="B29" i="58" s="1"/>
  <c r="B30" i="58" s="1"/>
  <c r="B31" i="58" s="1"/>
  <c r="B32" i="58" s="1"/>
  <c r="H6" i="58"/>
  <c r="H35" i="58" s="1"/>
  <c r="F6" i="58"/>
  <c r="E8" i="58" s="1"/>
  <c r="E9" i="58" s="1"/>
  <c r="F5" i="58"/>
  <c r="F4" i="58"/>
  <c r="F2" i="58"/>
  <c r="B10" i="57"/>
  <c r="B11" i="57" s="1"/>
  <c r="B12" i="57" s="1"/>
  <c r="B13" i="57" s="1"/>
  <c r="B14" i="57" s="1"/>
  <c r="B15" i="57" s="1"/>
  <c r="B16" i="57" s="1"/>
  <c r="B17" i="57" s="1"/>
  <c r="B18" i="57" s="1"/>
  <c r="B19" i="57" s="1"/>
  <c r="B20" i="57" s="1"/>
  <c r="B21" i="57" s="1"/>
  <c r="B22" i="57" s="1"/>
  <c r="B23" i="57" s="1"/>
  <c r="B24" i="57" s="1"/>
  <c r="B25" i="57" s="1"/>
  <c r="B26" i="57" s="1"/>
  <c r="B27" i="57" s="1"/>
  <c r="B28" i="57" s="1"/>
  <c r="B29" i="57" s="1"/>
  <c r="B30" i="57" s="1"/>
  <c r="B31" i="57" s="1"/>
  <c r="B32" i="57" s="1"/>
  <c r="D9" i="57"/>
  <c r="C9" i="57"/>
  <c r="C10" i="57" s="1"/>
  <c r="C11" i="57" s="1"/>
  <c r="B9" i="57"/>
  <c r="H6" i="57"/>
  <c r="H35" i="57" s="1"/>
  <c r="F6" i="57"/>
  <c r="E8" i="57" s="1"/>
  <c r="F5" i="57"/>
  <c r="F4" i="57"/>
  <c r="F2" i="57"/>
  <c r="D9" i="56"/>
  <c r="C9" i="56"/>
  <c r="C10" i="56" s="1"/>
  <c r="C11" i="56" s="1"/>
  <c r="C12" i="56" s="1"/>
  <c r="C13" i="56" s="1"/>
  <c r="C14" i="56" s="1"/>
  <c r="B9" i="56"/>
  <c r="B10" i="56" s="1"/>
  <c r="B11" i="56" s="1"/>
  <c r="B12" i="56" s="1"/>
  <c r="B13" i="56" s="1"/>
  <c r="B14" i="56" s="1"/>
  <c r="B15" i="56" s="1"/>
  <c r="B16" i="56" s="1"/>
  <c r="B17" i="56" s="1"/>
  <c r="B18" i="56" s="1"/>
  <c r="B19" i="56" s="1"/>
  <c r="B20" i="56" s="1"/>
  <c r="B21" i="56" s="1"/>
  <c r="B22" i="56" s="1"/>
  <c r="B23" i="56" s="1"/>
  <c r="B24" i="56" s="1"/>
  <c r="B25" i="56" s="1"/>
  <c r="B26" i="56" s="1"/>
  <c r="B27" i="56" s="1"/>
  <c r="B28" i="56" s="1"/>
  <c r="B29" i="56" s="1"/>
  <c r="B30" i="56" s="1"/>
  <c r="B31" i="56" s="1"/>
  <c r="B32" i="56" s="1"/>
  <c r="I6" i="56"/>
  <c r="H6" i="56"/>
  <c r="H35" i="56" s="1"/>
  <c r="F6" i="56"/>
  <c r="E8" i="56" s="1"/>
  <c r="F5" i="56"/>
  <c r="F4" i="56"/>
  <c r="F2" i="56"/>
  <c r="D9" i="55"/>
  <c r="C9" i="55"/>
  <c r="C10" i="55" s="1"/>
  <c r="C11" i="55" s="1"/>
  <c r="C12" i="55" s="1"/>
  <c r="C13" i="55" s="1"/>
  <c r="C14" i="55" s="1"/>
  <c r="C15" i="55" s="1"/>
  <c r="C16" i="55" s="1"/>
  <c r="C17" i="55" s="1"/>
  <c r="C18" i="55" s="1"/>
  <c r="C19" i="55" s="1"/>
  <c r="C20" i="55" s="1"/>
  <c r="C21" i="55" s="1"/>
  <c r="C22" i="55" s="1"/>
  <c r="C23" i="55" s="1"/>
  <c r="C24" i="55" s="1"/>
  <c r="C25" i="55" s="1"/>
  <c r="C26" i="55" s="1"/>
  <c r="C27" i="55" s="1"/>
  <c r="C28" i="55" s="1"/>
  <c r="C29" i="55" s="1"/>
  <c r="C30" i="55" s="1"/>
  <c r="C31" i="55" s="1"/>
  <c r="C32" i="55" s="1"/>
  <c r="B9" i="55"/>
  <c r="B10" i="55" s="1"/>
  <c r="B11" i="55" s="1"/>
  <c r="B12" i="55" s="1"/>
  <c r="B13" i="55" s="1"/>
  <c r="B14" i="55" s="1"/>
  <c r="B15" i="55" s="1"/>
  <c r="B16" i="55" s="1"/>
  <c r="B17" i="55" s="1"/>
  <c r="B18" i="55" s="1"/>
  <c r="B19" i="55" s="1"/>
  <c r="B20" i="55" s="1"/>
  <c r="B21" i="55" s="1"/>
  <c r="B22" i="55" s="1"/>
  <c r="B23" i="55" s="1"/>
  <c r="B24" i="55" s="1"/>
  <c r="B25" i="55" s="1"/>
  <c r="B26" i="55" s="1"/>
  <c r="B27" i="55" s="1"/>
  <c r="B28" i="55" s="1"/>
  <c r="B29" i="55" s="1"/>
  <c r="B30" i="55" s="1"/>
  <c r="B31" i="55" s="1"/>
  <c r="B32" i="55" s="1"/>
  <c r="H6" i="55"/>
  <c r="H35" i="55" s="1"/>
  <c r="F6" i="55"/>
  <c r="E8" i="55" s="1"/>
  <c r="F5" i="55"/>
  <c r="F4" i="55"/>
  <c r="F2" i="55"/>
  <c r="D9" i="54"/>
  <c r="C9" i="54"/>
  <c r="C10" i="54" s="1"/>
  <c r="C11" i="54" s="1"/>
  <c r="C12" i="54" s="1"/>
  <c r="C13" i="54" s="1"/>
  <c r="C14" i="54" s="1"/>
  <c r="C15" i="54" s="1"/>
  <c r="C16" i="54" s="1"/>
  <c r="C17" i="54" s="1"/>
  <c r="C18" i="54" s="1"/>
  <c r="C19" i="54" s="1"/>
  <c r="C20" i="54" s="1"/>
  <c r="C21" i="54" s="1"/>
  <c r="C22" i="54" s="1"/>
  <c r="C23" i="54" s="1"/>
  <c r="C24" i="54" s="1"/>
  <c r="C25" i="54" s="1"/>
  <c r="C26" i="54" s="1"/>
  <c r="C27" i="54" s="1"/>
  <c r="C28" i="54" s="1"/>
  <c r="C29" i="54" s="1"/>
  <c r="C30" i="54" s="1"/>
  <c r="C31" i="54" s="1"/>
  <c r="C32" i="54" s="1"/>
  <c r="B9" i="54"/>
  <c r="B10" i="54" s="1"/>
  <c r="B11" i="54" s="1"/>
  <c r="B12" i="54" s="1"/>
  <c r="B13" i="54" s="1"/>
  <c r="B14" i="54" s="1"/>
  <c r="B15" i="54" s="1"/>
  <c r="B16" i="54" s="1"/>
  <c r="B17" i="54" s="1"/>
  <c r="B18" i="54" s="1"/>
  <c r="B19" i="54" s="1"/>
  <c r="B20" i="54" s="1"/>
  <c r="B21" i="54" s="1"/>
  <c r="B22" i="54" s="1"/>
  <c r="B23" i="54" s="1"/>
  <c r="B24" i="54" s="1"/>
  <c r="B25" i="54" s="1"/>
  <c r="B26" i="54" s="1"/>
  <c r="B27" i="54" s="1"/>
  <c r="B28" i="54" s="1"/>
  <c r="B29" i="54" s="1"/>
  <c r="B30" i="54" s="1"/>
  <c r="B31" i="54" s="1"/>
  <c r="B32" i="54" s="1"/>
  <c r="H6" i="54"/>
  <c r="H35" i="54" s="1"/>
  <c r="F6" i="54"/>
  <c r="E8" i="54" s="1"/>
  <c r="F5" i="54"/>
  <c r="F4" i="54"/>
  <c r="F2" i="54"/>
  <c r="B10" i="53"/>
  <c r="B11" i="53" s="1"/>
  <c r="B12" i="53" s="1"/>
  <c r="B13" i="53" s="1"/>
  <c r="B14" i="53" s="1"/>
  <c r="B15" i="53" s="1"/>
  <c r="B16" i="53" s="1"/>
  <c r="B17" i="53" s="1"/>
  <c r="B18" i="53" s="1"/>
  <c r="B19" i="53" s="1"/>
  <c r="B20" i="53" s="1"/>
  <c r="B21" i="53" s="1"/>
  <c r="B22" i="53" s="1"/>
  <c r="B23" i="53" s="1"/>
  <c r="B24" i="53" s="1"/>
  <c r="B25" i="53" s="1"/>
  <c r="B26" i="53" s="1"/>
  <c r="B27" i="53" s="1"/>
  <c r="B28" i="53" s="1"/>
  <c r="B29" i="53" s="1"/>
  <c r="B30" i="53" s="1"/>
  <c r="B31" i="53" s="1"/>
  <c r="B32" i="53" s="1"/>
  <c r="D9" i="53"/>
  <c r="C9" i="53"/>
  <c r="C10" i="53" s="1"/>
  <c r="C11" i="53" s="1"/>
  <c r="C12" i="53" s="1"/>
  <c r="C13" i="53" s="1"/>
  <c r="C14" i="53" s="1"/>
  <c r="C15" i="53" s="1"/>
  <c r="C16" i="53" s="1"/>
  <c r="C17" i="53" s="1"/>
  <c r="C18" i="53" s="1"/>
  <c r="C19" i="53" s="1"/>
  <c r="C20" i="53" s="1"/>
  <c r="C21" i="53" s="1"/>
  <c r="C22" i="53" s="1"/>
  <c r="C23" i="53" s="1"/>
  <c r="C24" i="53" s="1"/>
  <c r="C25" i="53" s="1"/>
  <c r="C26" i="53" s="1"/>
  <c r="C27" i="53" s="1"/>
  <c r="C28" i="53" s="1"/>
  <c r="C29" i="53" s="1"/>
  <c r="C30" i="53" s="1"/>
  <c r="C31" i="53" s="1"/>
  <c r="C32" i="53" s="1"/>
  <c r="B9" i="53"/>
  <c r="H6" i="53"/>
  <c r="H35" i="53" s="1"/>
  <c r="F6" i="53"/>
  <c r="E8" i="53" s="1"/>
  <c r="F5" i="53"/>
  <c r="F4" i="53"/>
  <c r="F2" i="53"/>
  <c r="D9" i="52"/>
  <c r="C9" i="52"/>
  <c r="C10" i="52" s="1"/>
  <c r="C11" i="52" s="1"/>
  <c r="C12" i="52" s="1"/>
  <c r="C13" i="52" s="1"/>
  <c r="C14" i="52" s="1"/>
  <c r="C15" i="52" s="1"/>
  <c r="C16" i="52" s="1"/>
  <c r="C17" i="52" s="1"/>
  <c r="C18" i="52" s="1"/>
  <c r="C19" i="52" s="1"/>
  <c r="C20" i="52" s="1"/>
  <c r="C21" i="52" s="1"/>
  <c r="C22" i="52" s="1"/>
  <c r="C23" i="52" s="1"/>
  <c r="C24" i="52" s="1"/>
  <c r="C25" i="52" s="1"/>
  <c r="C26" i="52" s="1"/>
  <c r="C27" i="52" s="1"/>
  <c r="C28" i="52" s="1"/>
  <c r="C29" i="52" s="1"/>
  <c r="C30" i="52" s="1"/>
  <c r="C31" i="52" s="1"/>
  <c r="C32" i="52" s="1"/>
  <c r="B9" i="52"/>
  <c r="B10" i="52" s="1"/>
  <c r="B11" i="52" s="1"/>
  <c r="B12" i="52" s="1"/>
  <c r="B13" i="52" s="1"/>
  <c r="B14" i="52" s="1"/>
  <c r="B15" i="52" s="1"/>
  <c r="B16" i="52" s="1"/>
  <c r="B17" i="52" s="1"/>
  <c r="B18" i="52" s="1"/>
  <c r="B19" i="52" s="1"/>
  <c r="B20" i="52" s="1"/>
  <c r="B21" i="52" s="1"/>
  <c r="B22" i="52" s="1"/>
  <c r="B23" i="52" s="1"/>
  <c r="B24" i="52" s="1"/>
  <c r="B25" i="52" s="1"/>
  <c r="B26" i="52" s="1"/>
  <c r="B27" i="52" s="1"/>
  <c r="B28" i="52" s="1"/>
  <c r="B29" i="52" s="1"/>
  <c r="B30" i="52" s="1"/>
  <c r="B31" i="52" s="1"/>
  <c r="B32" i="52" s="1"/>
  <c r="H6" i="52"/>
  <c r="H35" i="52" s="1"/>
  <c r="F6" i="52"/>
  <c r="E8" i="52" s="1"/>
  <c r="F5" i="52"/>
  <c r="F4" i="52"/>
  <c r="F2" i="52"/>
  <c r="B10" i="51"/>
  <c r="B11" i="51" s="1"/>
  <c r="B12" i="51" s="1"/>
  <c r="B13" i="51" s="1"/>
  <c r="B14" i="51" s="1"/>
  <c r="B15" i="51" s="1"/>
  <c r="B16" i="51" s="1"/>
  <c r="B17" i="51" s="1"/>
  <c r="B18" i="51" s="1"/>
  <c r="B19" i="51" s="1"/>
  <c r="B20" i="51" s="1"/>
  <c r="B21" i="51" s="1"/>
  <c r="B22" i="51" s="1"/>
  <c r="B23" i="51" s="1"/>
  <c r="B24" i="51" s="1"/>
  <c r="B25" i="51" s="1"/>
  <c r="B26" i="51" s="1"/>
  <c r="B27" i="51" s="1"/>
  <c r="B28" i="51" s="1"/>
  <c r="B29" i="51" s="1"/>
  <c r="B30" i="51" s="1"/>
  <c r="B31" i="51" s="1"/>
  <c r="B32" i="51" s="1"/>
  <c r="D9" i="51"/>
  <c r="C9" i="51"/>
  <c r="C10" i="51" s="1"/>
  <c r="C11" i="51" s="1"/>
  <c r="C12" i="51" s="1"/>
  <c r="C13" i="51" s="1"/>
  <c r="C14" i="51" s="1"/>
  <c r="C15" i="51" s="1"/>
  <c r="C16" i="51" s="1"/>
  <c r="C17" i="51" s="1"/>
  <c r="C18" i="51" s="1"/>
  <c r="C19" i="51" s="1"/>
  <c r="C20" i="51" s="1"/>
  <c r="C21" i="51" s="1"/>
  <c r="C22" i="51" s="1"/>
  <c r="C23" i="51" s="1"/>
  <c r="C24" i="51" s="1"/>
  <c r="C25" i="51" s="1"/>
  <c r="C26" i="51" s="1"/>
  <c r="C27" i="51" s="1"/>
  <c r="C28" i="51" s="1"/>
  <c r="C29" i="51" s="1"/>
  <c r="C30" i="51" s="1"/>
  <c r="C31" i="51" s="1"/>
  <c r="C32" i="51" s="1"/>
  <c r="B9" i="51"/>
  <c r="H6" i="51"/>
  <c r="H35" i="51" s="1"/>
  <c r="E8" i="51"/>
  <c r="F5" i="51"/>
  <c r="F4" i="51"/>
  <c r="F2" i="51"/>
  <c r="D9" i="50"/>
  <c r="C9" i="50"/>
  <c r="C10" i="50" s="1"/>
  <c r="C11" i="50" s="1"/>
  <c r="C12" i="50" s="1"/>
  <c r="C13" i="50" s="1"/>
  <c r="C14" i="50" s="1"/>
  <c r="B9" i="50"/>
  <c r="B10" i="50" s="1"/>
  <c r="B11" i="50" s="1"/>
  <c r="B12" i="50" s="1"/>
  <c r="B13" i="50" s="1"/>
  <c r="B14" i="50" s="1"/>
  <c r="B15" i="50" s="1"/>
  <c r="B16" i="50" s="1"/>
  <c r="B17" i="50" s="1"/>
  <c r="B18" i="50" s="1"/>
  <c r="B19" i="50" s="1"/>
  <c r="B20" i="50" s="1"/>
  <c r="B21" i="50" s="1"/>
  <c r="B22" i="50" s="1"/>
  <c r="B23" i="50" s="1"/>
  <c r="B24" i="50" s="1"/>
  <c r="B25" i="50" s="1"/>
  <c r="B26" i="50" s="1"/>
  <c r="B27" i="50" s="1"/>
  <c r="B28" i="50" s="1"/>
  <c r="B29" i="50" s="1"/>
  <c r="B30" i="50" s="1"/>
  <c r="B31" i="50" s="1"/>
  <c r="B32" i="50" s="1"/>
  <c r="E8" i="50"/>
  <c r="H6" i="50"/>
  <c r="H35" i="50" s="1"/>
  <c r="F6" i="50"/>
  <c r="F5" i="50"/>
  <c r="F4" i="50"/>
  <c r="F2" i="50"/>
  <c r="D9" i="49"/>
  <c r="C9" i="49"/>
  <c r="C10" i="49" s="1"/>
  <c r="C11" i="49" s="1"/>
  <c r="C12" i="49" s="1"/>
  <c r="C13" i="49" s="1"/>
  <c r="C14" i="49" s="1"/>
  <c r="C15" i="49" s="1"/>
  <c r="C16" i="49" s="1"/>
  <c r="C17" i="49" s="1"/>
  <c r="C18" i="49" s="1"/>
  <c r="C19" i="49" s="1"/>
  <c r="C20" i="49" s="1"/>
  <c r="C21" i="49" s="1"/>
  <c r="C22" i="49" s="1"/>
  <c r="C23" i="49" s="1"/>
  <c r="C24" i="49" s="1"/>
  <c r="C25" i="49" s="1"/>
  <c r="C26" i="49" s="1"/>
  <c r="C27" i="49" s="1"/>
  <c r="C28" i="49" s="1"/>
  <c r="C29" i="49" s="1"/>
  <c r="C30" i="49" s="1"/>
  <c r="C31" i="49" s="1"/>
  <c r="C32" i="49" s="1"/>
  <c r="B9" i="49"/>
  <c r="B10" i="49" s="1"/>
  <c r="B11" i="49" s="1"/>
  <c r="B12" i="49" s="1"/>
  <c r="B13" i="49" s="1"/>
  <c r="B14" i="49" s="1"/>
  <c r="B15" i="49" s="1"/>
  <c r="B16" i="49" s="1"/>
  <c r="B17" i="49" s="1"/>
  <c r="B18" i="49" s="1"/>
  <c r="B19" i="49" s="1"/>
  <c r="B20" i="49" s="1"/>
  <c r="B21" i="49" s="1"/>
  <c r="B22" i="49" s="1"/>
  <c r="B23" i="49" s="1"/>
  <c r="B24" i="49" s="1"/>
  <c r="B25" i="49" s="1"/>
  <c r="B26" i="49" s="1"/>
  <c r="B27" i="49" s="1"/>
  <c r="B28" i="49" s="1"/>
  <c r="B29" i="49" s="1"/>
  <c r="B30" i="49" s="1"/>
  <c r="B31" i="49" s="1"/>
  <c r="B32" i="49" s="1"/>
  <c r="H6" i="49"/>
  <c r="H35" i="49" s="1"/>
  <c r="F6" i="49"/>
  <c r="E8" i="49" s="1"/>
  <c r="F5" i="49"/>
  <c r="F4" i="49"/>
  <c r="F2" i="49"/>
  <c r="D9" i="48"/>
  <c r="C9" i="48"/>
  <c r="C10" i="48" s="1"/>
  <c r="C11" i="48" s="1"/>
  <c r="C12" i="48" s="1"/>
  <c r="C13" i="48" s="1"/>
  <c r="C14" i="48" s="1"/>
  <c r="B9" i="48"/>
  <c r="B10" i="48" s="1"/>
  <c r="B11" i="48" s="1"/>
  <c r="B12" i="48" s="1"/>
  <c r="B13" i="48" s="1"/>
  <c r="B14" i="48" s="1"/>
  <c r="B15" i="48" s="1"/>
  <c r="B16" i="48" s="1"/>
  <c r="B17" i="48" s="1"/>
  <c r="B18" i="48" s="1"/>
  <c r="B19" i="48" s="1"/>
  <c r="B20" i="48" s="1"/>
  <c r="B21" i="48" s="1"/>
  <c r="B22" i="48" s="1"/>
  <c r="B23" i="48" s="1"/>
  <c r="B24" i="48" s="1"/>
  <c r="B25" i="48" s="1"/>
  <c r="B26" i="48" s="1"/>
  <c r="B27" i="48" s="1"/>
  <c r="B28" i="48" s="1"/>
  <c r="B29" i="48" s="1"/>
  <c r="B30" i="48" s="1"/>
  <c r="B31" i="48" s="1"/>
  <c r="B32" i="48" s="1"/>
  <c r="H6" i="48"/>
  <c r="H35" i="48" s="1"/>
  <c r="F6" i="48"/>
  <c r="E8" i="48" s="1"/>
  <c r="E9" i="48" s="1"/>
  <c r="F5" i="48"/>
  <c r="F4" i="48"/>
  <c r="F2" i="48"/>
  <c r="D9" i="47"/>
  <c r="C9" i="47"/>
  <c r="C10" i="47" s="1"/>
  <c r="C11" i="47" s="1"/>
  <c r="C12" i="47" s="1"/>
  <c r="C13" i="47" s="1"/>
  <c r="C14" i="47" s="1"/>
  <c r="C15" i="47" s="1"/>
  <c r="C16" i="47" s="1"/>
  <c r="C17" i="47" s="1"/>
  <c r="C18" i="47" s="1"/>
  <c r="C19" i="47" s="1"/>
  <c r="C20" i="47" s="1"/>
  <c r="C21" i="47" s="1"/>
  <c r="C22" i="47" s="1"/>
  <c r="C23" i="47" s="1"/>
  <c r="C24" i="47" s="1"/>
  <c r="C25" i="47" s="1"/>
  <c r="C26" i="47" s="1"/>
  <c r="C27" i="47" s="1"/>
  <c r="C28" i="47" s="1"/>
  <c r="C29" i="47" s="1"/>
  <c r="C30" i="47" s="1"/>
  <c r="C31" i="47" s="1"/>
  <c r="C32" i="47" s="1"/>
  <c r="B9" i="47"/>
  <c r="B10" i="47" s="1"/>
  <c r="B11" i="47" s="1"/>
  <c r="B12" i="47" s="1"/>
  <c r="B13" i="47" s="1"/>
  <c r="B14" i="47" s="1"/>
  <c r="B15" i="47" s="1"/>
  <c r="B16" i="47" s="1"/>
  <c r="B17" i="47" s="1"/>
  <c r="B18" i="47" s="1"/>
  <c r="B19" i="47" s="1"/>
  <c r="B20" i="47" s="1"/>
  <c r="B21" i="47" s="1"/>
  <c r="B22" i="47" s="1"/>
  <c r="B23" i="47" s="1"/>
  <c r="B24" i="47" s="1"/>
  <c r="B25" i="47" s="1"/>
  <c r="B26" i="47" s="1"/>
  <c r="B27" i="47" s="1"/>
  <c r="B28" i="47" s="1"/>
  <c r="B29" i="47" s="1"/>
  <c r="B30" i="47" s="1"/>
  <c r="B31" i="47" s="1"/>
  <c r="B32" i="47" s="1"/>
  <c r="H6" i="47"/>
  <c r="H35" i="47" s="1"/>
  <c r="F6" i="47"/>
  <c r="E8" i="47" s="1"/>
  <c r="F5" i="47"/>
  <c r="F4" i="47"/>
  <c r="F2" i="47"/>
  <c r="D9" i="46"/>
  <c r="C9" i="46"/>
  <c r="C10" i="46" s="1"/>
  <c r="C11" i="46" s="1"/>
  <c r="C12" i="46" s="1"/>
  <c r="C13" i="46" s="1"/>
  <c r="C14" i="46" s="1"/>
  <c r="C15" i="46" s="1"/>
  <c r="C16" i="46" s="1"/>
  <c r="C17" i="46" s="1"/>
  <c r="C18" i="46" s="1"/>
  <c r="C19" i="46" s="1"/>
  <c r="C20" i="46" s="1"/>
  <c r="C21" i="46" s="1"/>
  <c r="C22" i="46" s="1"/>
  <c r="C23" i="46" s="1"/>
  <c r="C24" i="46" s="1"/>
  <c r="C25" i="46" s="1"/>
  <c r="C26" i="46" s="1"/>
  <c r="C27" i="46" s="1"/>
  <c r="C28" i="46" s="1"/>
  <c r="C29" i="46" s="1"/>
  <c r="C30" i="46" s="1"/>
  <c r="C31" i="46" s="1"/>
  <c r="C32" i="46" s="1"/>
  <c r="B9" i="46"/>
  <c r="B10" i="46" s="1"/>
  <c r="B11" i="46" s="1"/>
  <c r="B12" i="46" s="1"/>
  <c r="B13" i="46" s="1"/>
  <c r="B14" i="46" s="1"/>
  <c r="B15" i="46" s="1"/>
  <c r="B16" i="46" s="1"/>
  <c r="B17" i="46" s="1"/>
  <c r="B18" i="46" s="1"/>
  <c r="B19" i="46" s="1"/>
  <c r="B20" i="46" s="1"/>
  <c r="B21" i="46" s="1"/>
  <c r="B22" i="46" s="1"/>
  <c r="B23" i="46" s="1"/>
  <c r="B24" i="46" s="1"/>
  <c r="B25" i="46" s="1"/>
  <c r="B26" i="46" s="1"/>
  <c r="B27" i="46" s="1"/>
  <c r="B28" i="46" s="1"/>
  <c r="B29" i="46" s="1"/>
  <c r="B30" i="46" s="1"/>
  <c r="B31" i="46" s="1"/>
  <c r="B32" i="46" s="1"/>
  <c r="H6" i="46"/>
  <c r="H35" i="46" s="1"/>
  <c r="F6" i="46"/>
  <c r="E8" i="46" s="1"/>
  <c r="F5" i="46"/>
  <c r="F4" i="46"/>
  <c r="F2" i="46"/>
  <c r="D9" i="45"/>
  <c r="C9" i="45"/>
  <c r="C10" i="45" s="1"/>
  <c r="C11" i="45" s="1"/>
  <c r="C12" i="45" s="1"/>
  <c r="C13" i="45" s="1"/>
  <c r="C14" i="45" s="1"/>
  <c r="C15" i="45" s="1"/>
  <c r="C16" i="45" s="1"/>
  <c r="C17" i="45" s="1"/>
  <c r="C18" i="45" s="1"/>
  <c r="C19" i="45" s="1"/>
  <c r="C20" i="45" s="1"/>
  <c r="C21" i="45" s="1"/>
  <c r="C22" i="45" s="1"/>
  <c r="C23" i="45" s="1"/>
  <c r="C24" i="45" s="1"/>
  <c r="C25" i="45" s="1"/>
  <c r="C26" i="45" s="1"/>
  <c r="C27" i="45" s="1"/>
  <c r="C28" i="45" s="1"/>
  <c r="C29" i="45" s="1"/>
  <c r="C30" i="45" s="1"/>
  <c r="C31" i="45" s="1"/>
  <c r="C32" i="45" s="1"/>
  <c r="B9" i="45"/>
  <c r="B10" i="45" s="1"/>
  <c r="B11" i="45" s="1"/>
  <c r="B12" i="45" s="1"/>
  <c r="B13" i="45" s="1"/>
  <c r="B14" i="45" s="1"/>
  <c r="B15" i="45" s="1"/>
  <c r="B16" i="45" s="1"/>
  <c r="B17" i="45" s="1"/>
  <c r="B18" i="45" s="1"/>
  <c r="B19" i="45" s="1"/>
  <c r="B20" i="45" s="1"/>
  <c r="B21" i="45" s="1"/>
  <c r="B22" i="45" s="1"/>
  <c r="B23" i="45" s="1"/>
  <c r="B24" i="45" s="1"/>
  <c r="B25" i="45" s="1"/>
  <c r="B26" i="45" s="1"/>
  <c r="B27" i="45" s="1"/>
  <c r="B28" i="45" s="1"/>
  <c r="B29" i="45" s="1"/>
  <c r="B30" i="45" s="1"/>
  <c r="B31" i="45" s="1"/>
  <c r="B32" i="45" s="1"/>
  <c r="H6" i="45"/>
  <c r="H35" i="45" s="1"/>
  <c r="F6" i="45"/>
  <c r="E8" i="45" s="1"/>
  <c r="F5" i="45"/>
  <c r="F4" i="45"/>
  <c r="F2" i="45"/>
  <c r="D9" i="44"/>
  <c r="C9" i="44"/>
  <c r="C10" i="44" s="1"/>
  <c r="C11" i="44" s="1"/>
  <c r="C12" i="44" s="1"/>
  <c r="C13" i="44" s="1"/>
  <c r="C14" i="44" s="1"/>
  <c r="B9" i="44"/>
  <c r="B10" i="44" s="1"/>
  <c r="B11" i="44" s="1"/>
  <c r="B12" i="44" s="1"/>
  <c r="B13" i="44" s="1"/>
  <c r="B14" i="44" s="1"/>
  <c r="B15" i="44" s="1"/>
  <c r="B16" i="44" s="1"/>
  <c r="B17" i="44" s="1"/>
  <c r="B18" i="44" s="1"/>
  <c r="B19" i="44" s="1"/>
  <c r="B20" i="44" s="1"/>
  <c r="B21" i="44" s="1"/>
  <c r="B22" i="44" s="1"/>
  <c r="B23" i="44" s="1"/>
  <c r="B24" i="44" s="1"/>
  <c r="B25" i="44" s="1"/>
  <c r="B26" i="44" s="1"/>
  <c r="B27" i="44" s="1"/>
  <c r="B28" i="44" s="1"/>
  <c r="B29" i="44" s="1"/>
  <c r="B30" i="44" s="1"/>
  <c r="B31" i="44" s="1"/>
  <c r="B32" i="44" s="1"/>
  <c r="H6" i="44"/>
  <c r="G34" i="44" s="1"/>
  <c r="F6" i="44"/>
  <c r="E8" i="44" s="1"/>
  <c r="F5" i="44"/>
  <c r="F4" i="44"/>
  <c r="F2" i="44"/>
  <c r="B10" i="43"/>
  <c r="B11" i="43" s="1"/>
  <c r="B12" i="43" s="1"/>
  <c r="B13" i="43" s="1"/>
  <c r="B14" i="43" s="1"/>
  <c r="B15" i="43" s="1"/>
  <c r="B16" i="43" s="1"/>
  <c r="B17" i="43" s="1"/>
  <c r="B18" i="43" s="1"/>
  <c r="B19" i="43" s="1"/>
  <c r="B20" i="43" s="1"/>
  <c r="B21" i="43" s="1"/>
  <c r="B22" i="43" s="1"/>
  <c r="B23" i="43" s="1"/>
  <c r="B24" i="43" s="1"/>
  <c r="B25" i="43" s="1"/>
  <c r="B26" i="43" s="1"/>
  <c r="B27" i="43" s="1"/>
  <c r="B28" i="43" s="1"/>
  <c r="B29" i="43" s="1"/>
  <c r="B30" i="43" s="1"/>
  <c r="B31" i="43" s="1"/>
  <c r="B32" i="43" s="1"/>
  <c r="D9" i="43"/>
  <c r="C9" i="43"/>
  <c r="C10" i="43" s="1"/>
  <c r="C11" i="43" s="1"/>
  <c r="C12" i="43" s="1"/>
  <c r="C13" i="43" s="1"/>
  <c r="C14" i="43" s="1"/>
  <c r="B9" i="43"/>
  <c r="E8" i="43"/>
  <c r="H6" i="43"/>
  <c r="H35" i="43" s="1"/>
  <c r="F6" i="43"/>
  <c r="F5" i="43"/>
  <c r="F4" i="43"/>
  <c r="F2" i="43"/>
  <c r="B10" i="42"/>
  <c r="B11" i="42" s="1"/>
  <c r="B12" i="42" s="1"/>
  <c r="B13" i="42" s="1"/>
  <c r="B14" i="42" s="1"/>
  <c r="B15" i="42" s="1"/>
  <c r="B16" i="42" s="1"/>
  <c r="B17" i="42" s="1"/>
  <c r="B18" i="42" s="1"/>
  <c r="B19" i="42" s="1"/>
  <c r="B20" i="42" s="1"/>
  <c r="B21" i="42" s="1"/>
  <c r="B22" i="42" s="1"/>
  <c r="B23" i="42" s="1"/>
  <c r="B24" i="42" s="1"/>
  <c r="B25" i="42" s="1"/>
  <c r="B26" i="42" s="1"/>
  <c r="B27" i="42" s="1"/>
  <c r="B28" i="42" s="1"/>
  <c r="B29" i="42" s="1"/>
  <c r="B30" i="42" s="1"/>
  <c r="B31" i="42" s="1"/>
  <c r="B32" i="42" s="1"/>
  <c r="D9" i="42"/>
  <c r="C9" i="42"/>
  <c r="C10" i="42" s="1"/>
  <c r="C11" i="42" s="1"/>
  <c r="C12" i="42" s="1"/>
  <c r="C13" i="42" s="1"/>
  <c r="C14" i="42" s="1"/>
  <c r="B9" i="42"/>
  <c r="H6" i="42"/>
  <c r="H35" i="42" s="1"/>
  <c r="F6" i="42"/>
  <c r="E8" i="42" s="1"/>
  <c r="E9" i="42" s="1"/>
  <c r="F5" i="42"/>
  <c r="F4" i="42"/>
  <c r="F2" i="42"/>
  <c r="D9" i="41"/>
  <c r="C9" i="41"/>
  <c r="C10" i="41" s="1"/>
  <c r="C11" i="41" s="1"/>
  <c r="C12" i="41" s="1"/>
  <c r="C13" i="41" s="1"/>
  <c r="C14" i="41" s="1"/>
  <c r="B9" i="41"/>
  <c r="B10" i="41" s="1"/>
  <c r="B11" i="41" s="1"/>
  <c r="B12" i="41" s="1"/>
  <c r="B13" i="41" s="1"/>
  <c r="B14" i="41" s="1"/>
  <c r="B15" i="41" s="1"/>
  <c r="B16" i="41" s="1"/>
  <c r="B17" i="41" s="1"/>
  <c r="B18" i="41" s="1"/>
  <c r="B19" i="41" s="1"/>
  <c r="B20" i="41" s="1"/>
  <c r="B21" i="41" s="1"/>
  <c r="B22" i="41" s="1"/>
  <c r="B23" i="41" s="1"/>
  <c r="B24" i="41" s="1"/>
  <c r="B25" i="41" s="1"/>
  <c r="B26" i="41" s="1"/>
  <c r="B27" i="41" s="1"/>
  <c r="B28" i="41" s="1"/>
  <c r="B29" i="41" s="1"/>
  <c r="B30" i="41" s="1"/>
  <c r="B31" i="41" s="1"/>
  <c r="B32" i="41" s="1"/>
  <c r="H6" i="41"/>
  <c r="H35" i="41" s="1"/>
  <c r="F6" i="41"/>
  <c r="E8" i="41" s="1"/>
  <c r="E9" i="41" s="1"/>
  <c r="F5" i="41"/>
  <c r="F4" i="41"/>
  <c r="F2" i="41"/>
  <c r="B11" i="40"/>
  <c r="B12" i="40" s="1"/>
  <c r="B13" i="40" s="1"/>
  <c r="B14" i="40" s="1"/>
  <c r="B15" i="40" s="1"/>
  <c r="B16" i="40" s="1"/>
  <c r="B17" i="40" s="1"/>
  <c r="B18" i="40" s="1"/>
  <c r="B19" i="40" s="1"/>
  <c r="B20" i="40" s="1"/>
  <c r="B21" i="40" s="1"/>
  <c r="B22" i="40" s="1"/>
  <c r="B23" i="40" s="1"/>
  <c r="B24" i="40" s="1"/>
  <c r="B25" i="40" s="1"/>
  <c r="B26" i="40" s="1"/>
  <c r="B27" i="40" s="1"/>
  <c r="B28" i="40" s="1"/>
  <c r="B29" i="40" s="1"/>
  <c r="B30" i="40" s="1"/>
  <c r="B31" i="40" s="1"/>
  <c r="B32" i="40" s="1"/>
  <c r="B10" i="40"/>
  <c r="D9" i="40"/>
  <c r="C9" i="40"/>
  <c r="C10" i="40" s="1"/>
  <c r="C11" i="40" s="1"/>
  <c r="C12" i="40" s="1"/>
  <c r="C13" i="40" s="1"/>
  <c r="C14" i="40" s="1"/>
  <c r="B9" i="40"/>
  <c r="H6" i="40"/>
  <c r="H35" i="40" s="1"/>
  <c r="F6" i="40"/>
  <c r="E8" i="40" s="1"/>
  <c r="E9" i="40" s="1"/>
  <c r="F5" i="40"/>
  <c r="F4" i="40"/>
  <c r="F2" i="40"/>
  <c r="D9" i="39"/>
  <c r="C9" i="39"/>
  <c r="C10" i="39" s="1"/>
  <c r="C11" i="39" s="1"/>
  <c r="C12" i="39" s="1"/>
  <c r="C13" i="39" s="1"/>
  <c r="C14" i="39" s="1"/>
  <c r="B9" i="39"/>
  <c r="B10" i="39" s="1"/>
  <c r="B11" i="39" s="1"/>
  <c r="B12" i="39" s="1"/>
  <c r="B13" i="39" s="1"/>
  <c r="B14" i="39" s="1"/>
  <c r="B15" i="39" s="1"/>
  <c r="B16" i="39" s="1"/>
  <c r="B17" i="39" s="1"/>
  <c r="B18" i="39" s="1"/>
  <c r="B19" i="39" s="1"/>
  <c r="B20" i="39" s="1"/>
  <c r="B21" i="39" s="1"/>
  <c r="B22" i="39" s="1"/>
  <c r="B23" i="39" s="1"/>
  <c r="B24" i="39" s="1"/>
  <c r="B25" i="39" s="1"/>
  <c r="B26" i="39" s="1"/>
  <c r="B27" i="39" s="1"/>
  <c r="B28" i="39" s="1"/>
  <c r="B29" i="39" s="1"/>
  <c r="B30" i="39" s="1"/>
  <c r="B31" i="39" s="1"/>
  <c r="B32" i="39" s="1"/>
  <c r="E8" i="39"/>
  <c r="E9" i="39" s="1"/>
  <c r="H6" i="39"/>
  <c r="H35" i="39" s="1"/>
  <c r="F6" i="39"/>
  <c r="F5" i="39"/>
  <c r="F4" i="39"/>
  <c r="F2" i="39"/>
  <c r="D9" i="38"/>
  <c r="C9" i="38"/>
  <c r="C10" i="38" s="1"/>
  <c r="C11" i="38" s="1"/>
  <c r="C12" i="38" s="1"/>
  <c r="C13" i="38" s="1"/>
  <c r="C14" i="38" s="1"/>
  <c r="B9" i="38"/>
  <c r="B10" i="38" s="1"/>
  <c r="B11" i="38" s="1"/>
  <c r="B12" i="38" s="1"/>
  <c r="B13" i="38" s="1"/>
  <c r="B14" i="38" s="1"/>
  <c r="B15" i="38" s="1"/>
  <c r="B16" i="38" s="1"/>
  <c r="B17" i="38" s="1"/>
  <c r="B18" i="38" s="1"/>
  <c r="B19" i="38" s="1"/>
  <c r="B20" i="38" s="1"/>
  <c r="B21" i="38" s="1"/>
  <c r="B22" i="38" s="1"/>
  <c r="B23" i="38" s="1"/>
  <c r="B24" i="38" s="1"/>
  <c r="B25" i="38" s="1"/>
  <c r="B26" i="38" s="1"/>
  <c r="B27" i="38" s="1"/>
  <c r="B28" i="38" s="1"/>
  <c r="B29" i="38" s="1"/>
  <c r="B30" i="38" s="1"/>
  <c r="B31" i="38" s="1"/>
  <c r="B32" i="38" s="1"/>
  <c r="H6" i="38"/>
  <c r="G34" i="38" s="1"/>
  <c r="F6" i="38"/>
  <c r="E8" i="38" s="1"/>
  <c r="F5" i="38"/>
  <c r="F4" i="38"/>
  <c r="F2" i="38"/>
  <c r="B10" i="37"/>
  <c r="B11" i="37" s="1"/>
  <c r="B12" i="37" s="1"/>
  <c r="B13" i="37" s="1"/>
  <c r="B14" i="37" s="1"/>
  <c r="B15" i="37" s="1"/>
  <c r="B16" i="37" s="1"/>
  <c r="B17" i="37" s="1"/>
  <c r="B18" i="37" s="1"/>
  <c r="B19" i="37" s="1"/>
  <c r="B20" i="37" s="1"/>
  <c r="B21" i="37" s="1"/>
  <c r="B22" i="37" s="1"/>
  <c r="B23" i="37" s="1"/>
  <c r="B24" i="37" s="1"/>
  <c r="B25" i="37" s="1"/>
  <c r="B26" i="37" s="1"/>
  <c r="B27" i="37" s="1"/>
  <c r="B28" i="37" s="1"/>
  <c r="B29" i="37" s="1"/>
  <c r="B30" i="37" s="1"/>
  <c r="B31" i="37" s="1"/>
  <c r="B32" i="37" s="1"/>
  <c r="D9" i="37"/>
  <c r="C9" i="37"/>
  <c r="C10" i="37" s="1"/>
  <c r="C11" i="37" s="1"/>
  <c r="C12" i="37" s="1"/>
  <c r="C13" i="37" s="1"/>
  <c r="C14" i="37" s="1"/>
  <c r="C15" i="37" s="1"/>
  <c r="C16" i="37" s="1"/>
  <c r="C17" i="37" s="1"/>
  <c r="C18" i="37" s="1"/>
  <c r="C19" i="37" s="1"/>
  <c r="C20" i="37" s="1"/>
  <c r="C21" i="37" s="1"/>
  <c r="C22" i="37" s="1"/>
  <c r="C23" i="37" s="1"/>
  <c r="C24" i="37" s="1"/>
  <c r="C25" i="37" s="1"/>
  <c r="C26" i="37" s="1"/>
  <c r="C27" i="37" s="1"/>
  <c r="C28" i="37" s="1"/>
  <c r="C29" i="37" s="1"/>
  <c r="C30" i="37" s="1"/>
  <c r="C31" i="37" s="1"/>
  <c r="C32" i="37" s="1"/>
  <c r="B9" i="37"/>
  <c r="H6" i="37"/>
  <c r="G35" i="37" s="1"/>
  <c r="F6" i="37"/>
  <c r="E8" i="37" s="1"/>
  <c r="F5" i="37"/>
  <c r="F4" i="37"/>
  <c r="F2" i="37"/>
  <c r="B10" i="36"/>
  <c r="B11" i="36" s="1"/>
  <c r="B12" i="36" s="1"/>
  <c r="B13" i="36" s="1"/>
  <c r="B14" i="36" s="1"/>
  <c r="B15" i="36" s="1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D9" i="36"/>
  <c r="C9" i="36"/>
  <c r="C10" i="36" s="1"/>
  <c r="C11" i="36" s="1"/>
  <c r="C12" i="36" s="1"/>
  <c r="C13" i="36" s="1"/>
  <c r="C14" i="36" s="1"/>
  <c r="C15" i="36" s="1"/>
  <c r="C16" i="36" s="1"/>
  <c r="C17" i="36" s="1"/>
  <c r="C18" i="36" s="1"/>
  <c r="C19" i="36" s="1"/>
  <c r="C20" i="36" s="1"/>
  <c r="C21" i="36" s="1"/>
  <c r="C22" i="36" s="1"/>
  <c r="C23" i="36" s="1"/>
  <c r="C24" i="36" s="1"/>
  <c r="C25" i="36" s="1"/>
  <c r="C26" i="36" s="1"/>
  <c r="C27" i="36" s="1"/>
  <c r="C28" i="36" s="1"/>
  <c r="C29" i="36" s="1"/>
  <c r="C30" i="36" s="1"/>
  <c r="C31" i="36" s="1"/>
  <c r="C32" i="36" s="1"/>
  <c r="B9" i="36"/>
  <c r="H6" i="36"/>
  <c r="H35" i="36" s="1"/>
  <c r="F6" i="36"/>
  <c r="E8" i="36" s="1"/>
  <c r="F5" i="36"/>
  <c r="F4" i="36"/>
  <c r="F2" i="36"/>
  <c r="D9" i="35"/>
  <c r="C9" i="35"/>
  <c r="C10" i="35" s="1"/>
  <c r="C11" i="35" s="1"/>
  <c r="C12" i="35" s="1"/>
  <c r="C13" i="35" s="1"/>
  <c r="C14" i="35" s="1"/>
  <c r="B9" i="35"/>
  <c r="B10" i="35" s="1"/>
  <c r="B11" i="35" s="1"/>
  <c r="B12" i="35" s="1"/>
  <c r="B13" i="35" s="1"/>
  <c r="B14" i="35" s="1"/>
  <c r="B15" i="35" s="1"/>
  <c r="B16" i="35" s="1"/>
  <c r="B17" i="35" s="1"/>
  <c r="B18" i="35" s="1"/>
  <c r="B19" i="35" s="1"/>
  <c r="B20" i="35" s="1"/>
  <c r="B21" i="35" s="1"/>
  <c r="B22" i="35" s="1"/>
  <c r="B23" i="35" s="1"/>
  <c r="B24" i="35" s="1"/>
  <c r="B25" i="35" s="1"/>
  <c r="B26" i="35" s="1"/>
  <c r="B27" i="35" s="1"/>
  <c r="B28" i="35" s="1"/>
  <c r="B29" i="35" s="1"/>
  <c r="B30" i="35" s="1"/>
  <c r="B31" i="35" s="1"/>
  <c r="B32" i="35" s="1"/>
  <c r="E8" i="35"/>
  <c r="E9" i="35" s="1"/>
  <c r="H6" i="35"/>
  <c r="G34" i="35" s="1"/>
  <c r="F6" i="35"/>
  <c r="F5" i="35"/>
  <c r="F4" i="35"/>
  <c r="F2" i="35"/>
  <c r="D9" i="34"/>
  <c r="C9" i="34"/>
  <c r="C10" i="34" s="1"/>
  <c r="C11" i="34" s="1"/>
  <c r="C12" i="34" s="1"/>
  <c r="C13" i="34" s="1"/>
  <c r="C14" i="34" s="1"/>
  <c r="B9" i="34"/>
  <c r="B10" i="34" s="1"/>
  <c r="B11" i="34" s="1"/>
  <c r="B12" i="34" s="1"/>
  <c r="B13" i="34" s="1"/>
  <c r="B14" i="34" s="1"/>
  <c r="B15" i="34" s="1"/>
  <c r="B16" i="34" s="1"/>
  <c r="B17" i="34" s="1"/>
  <c r="B18" i="34" s="1"/>
  <c r="B19" i="34" s="1"/>
  <c r="B20" i="34" s="1"/>
  <c r="B21" i="34" s="1"/>
  <c r="B22" i="34" s="1"/>
  <c r="B23" i="34" s="1"/>
  <c r="B24" i="34" s="1"/>
  <c r="B25" i="34" s="1"/>
  <c r="B26" i="34" s="1"/>
  <c r="B27" i="34" s="1"/>
  <c r="B28" i="34" s="1"/>
  <c r="B29" i="34" s="1"/>
  <c r="B30" i="34" s="1"/>
  <c r="B31" i="34" s="1"/>
  <c r="B32" i="34" s="1"/>
  <c r="H6" i="34"/>
  <c r="G34" i="34" s="1"/>
  <c r="F6" i="34"/>
  <c r="E8" i="34" s="1"/>
  <c r="E9" i="34" s="1"/>
  <c r="F5" i="34"/>
  <c r="F4" i="34"/>
  <c r="F2" i="34"/>
  <c r="D9" i="33"/>
  <c r="C9" i="33"/>
  <c r="C10" i="33" s="1"/>
  <c r="C11" i="33" s="1"/>
  <c r="C12" i="33" s="1"/>
  <c r="C13" i="33" s="1"/>
  <c r="C14" i="33" s="1"/>
  <c r="C15" i="33" s="1"/>
  <c r="C16" i="33" s="1"/>
  <c r="C17" i="33" s="1"/>
  <c r="C18" i="33" s="1"/>
  <c r="C19" i="33" s="1"/>
  <c r="C20" i="33" s="1"/>
  <c r="C21" i="33" s="1"/>
  <c r="C22" i="33" s="1"/>
  <c r="C23" i="33" s="1"/>
  <c r="C24" i="33" s="1"/>
  <c r="C25" i="33" s="1"/>
  <c r="C26" i="33" s="1"/>
  <c r="C27" i="33" s="1"/>
  <c r="C28" i="33" s="1"/>
  <c r="C29" i="33" s="1"/>
  <c r="C30" i="33" s="1"/>
  <c r="C31" i="33" s="1"/>
  <c r="C32" i="33" s="1"/>
  <c r="B9" i="33"/>
  <c r="B10" i="33" s="1"/>
  <c r="B11" i="33" s="1"/>
  <c r="B12" i="33" s="1"/>
  <c r="B13" i="33" s="1"/>
  <c r="B14" i="33" s="1"/>
  <c r="B15" i="33" s="1"/>
  <c r="B16" i="33" s="1"/>
  <c r="B17" i="33" s="1"/>
  <c r="B18" i="33" s="1"/>
  <c r="B19" i="33" s="1"/>
  <c r="B20" i="33" s="1"/>
  <c r="B21" i="33" s="1"/>
  <c r="B22" i="33" s="1"/>
  <c r="B23" i="33" s="1"/>
  <c r="B24" i="33" s="1"/>
  <c r="B25" i="33" s="1"/>
  <c r="B26" i="33" s="1"/>
  <c r="B27" i="33" s="1"/>
  <c r="B28" i="33" s="1"/>
  <c r="B29" i="33" s="1"/>
  <c r="B30" i="33" s="1"/>
  <c r="B31" i="33" s="1"/>
  <c r="B32" i="33" s="1"/>
  <c r="H6" i="33"/>
  <c r="G35" i="33" s="1"/>
  <c r="F6" i="33"/>
  <c r="E8" i="33" s="1"/>
  <c r="F5" i="33"/>
  <c r="F4" i="33"/>
  <c r="F2" i="33"/>
  <c r="B10" i="32"/>
  <c r="B11" i="32" s="1"/>
  <c r="B12" i="32" s="1"/>
  <c r="B13" i="32" s="1"/>
  <c r="B14" i="32" s="1"/>
  <c r="B15" i="32" s="1"/>
  <c r="B16" i="32" s="1"/>
  <c r="B17" i="32" s="1"/>
  <c r="B18" i="32" s="1"/>
  <c r="B19" i="32" s="1"/>
  <c r="B20" i="32" s="1"/>
  <c r="B21" i="32" s="1"/>
  <c r="B22" i="32" s="1"/>
  <c r="B23" i="32" s="1"/>
  <c r="B24" i="32" s="1"/>
  <c r="B25" i="32" s="1"/>
  <c r="B26" i="32" s="1"/>
  <c r="B27" i="32" s="1"/>
  <c r="B28" i="32" s="1"/>
  <c r="B29" i="32" s="1"/>
  <c r="B30" i="32" s="1"/>
  <c r="B31" i="32" s="1"/>
  <c r="B32" i="32" s="1"/>
  <c r="D9" i="32"/>
  <c r="C9" i="32"/>
  <c r="C10" i="32" s="1"/>
  <c r="C11" i="32" s="1"/>
  <c r="B9" i="32"/>
  <c r="H6" i="32"/>
  <c r="H35" i="32" s="1"/>
  <c r="F6" i="32"/>
  <c r="E8" i="32" s="1"/>
  <c r="F5" i="32"/>
  <c r="F4" i="32"/>
  <c r="F2" i="32"/>
  <c r="D9" i="31"/>
  <c r="C9" i="31"/>
  <c r="C10" i="31" s="1"/>
  <c r="C11" i="31" s="1"/>
  <c r="C12" i="31" s="1"/>
  <c r="C13" i="31" s="1"/>
  <c r="C14" i="31" s="1"/>
  <c r="C15" i="31" s="1"/>
  <c r="C16" i="31" s="1"/>
  <c r="C17" i="31" s="1"/>
  <c r="C18" i="31" s="1"/>
  <c r="C19" i="31" s="1"/>
  <c r="C20" i="31" s="1"/>
  <c r="C21" i="31" s="1"/>
  <c r="C22" i="31" s="1"/>
  <c r="C23" i="31" s="1"/>
  <c r="C24" i="31" s="1"/>
  <c r="C25" i="31" s="1"/>
  <c r="C26" i="31" s="1"/>
  <c r="C27" i="31" s="1"/>
  <c r="C28" i="31" s="1"/>
  <c r="C29" i="31" s="1"/>
  <c r="C30" i="31" s="1"/>
  <c r="C31" i="31" s="1"/>
  <c r="C32" i="31" s="1"/>
  <c r="B9" i="31"/>
  <c r="B10" i="31" s="1"/>
  <c r="B11" i="31" s="1"/>
  <c r="B12" i="31" s="1"/>
  <c r="B13" i="31" s="1"/>
  <c r="B14" i="31" s="1"/>
  <c r="B15" i="31" s="1"/>
  <c r="B16" i="31" s="1"/>
  <c r="B17" i="31" s="1"/>
  <c r="B18" i="31" s="1"/>
  <c r="B19" i="31" s="1"/>
  <c r="B20" i="31" s="1"/>
  <c r="B21" i="31" s="1"/>
  <c r="B22" i="31" s="1"/>
  <c r="B23" i="31" s="1"/>
  <c r="B24" i="31" s="1"/>
  <c r="B25" i="31" s="1"/>
  <c r="B26" i="31" s="1"/>
  <c r="B27" i="31" s="1"/>
  <c r="B28" i="31" s="1"/>
  <c r="B29" i="31" s="1"/>
  <c r="B30" i="31" s="1"/>
  <c r="B31" i="31" s="1"/>
  <c r="B32" i="31" s="1"/>
  <c r="I6" i="31"/>
  <c r="H6" i="31"/>
  <c r="H35" i="31" s="1"/>
  <c r="F6" i="31"/>
  <c r="E8" i="31" s="1"/>
  <c r="F5" i="31"/>
  <c r="F4" i="31"/>
  <c r="F2" i="31"/>
  <c r="D9" i="30"/>
  <c r="C9" i="30"/>
  <c r="C10" i="30" s="1"/>
  <c r="C11" i="30" s="1"/>
  <c r="C12" i="30" s="1"/>
  <c r="C13" i="30" s="1"/>
  <c r="C14" i="30" s="1"/>
  <c r="B9" i="30"/>
  <c r="B10" i="30" s="1"/>
  <c r="B11" i="30" s="1"/>
  <c r="B12" i="30" s="1"/>
  <c r="B13" i="30" s="1"/>
  <c r="B14" i="30" s="1"/>
  <c r="B15" i="30" s="1"/>
  <c r="B16" i="30" s="1"/>
  <c r="B17" i="30" s="1"/>
  <c r="B18" i="30" s="1"/>
  <c r="B19" i="30" s="1"/>
  <c r="B20" i="30" s="1"/>
  <c r="B21" i="30" s="1"/>
  <c r="B22" i="30" s="1"/>
  <c r="B23" i="30" s="1"/>
  <c r="B24" i="30" s="1"/>
  <c r="B25" i="30" s="1"/>
  <c r="B26" i="30" s="1"/>
  <c r="B27" i="30" s="1"/>
  <c r="B28" i="30" s="1"/>
  <c r="B29" i="30" s="1"/>
  <c r="B30" i="30" s="1"/>
  <c r="B31" i="30" s="1"/>
  <c r="B32" i="30" s="1"/>
  <c r="H6" i="30"/>
  <c r="G34" i="30" s="1"/>
  <c r="F6" i="30"/>
  <c r="E8" i="30" s="1"/>
  <c r="F5" i="30"/>
  <c r="F4" i="30"/>
  <c r="F2" i="30"/>
  <c r="B10" i="29"/>
  <c r="B11" i="29" s="1"/>
  <c r="B12" i="29" s="1"/>
  <c r="B13" i="29" s="1"/>
  <c r="B14" i="29" s="1"/>
  <c r="B15" i="29" s="1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D9" i="29"/>
  <c r="C9" i="29"/>
  <c r="C10" i="29" s="1"/>
  <c r="C11" i="29" s="1"/>
  <c r="C12" i="29" s="1"/>
  <c r="C13" i="29" s="1"/>
  <c r="C14" i="29" s="1"/>
  <c r="C15" i="29" s="1"/>
  <c r="C16" i="29" s="1"/>
  <c r="C17" i="29" s="1"/>
  <c r="C18" i="29" s="1"/>
  <c r="C19" i="29" s="1"/>
  <c r="C20" i="29" s="1"/>
  <c r="C21" i="29" s="1"/>
  <c r="C22" i="29" s="1"/>
  <c r="C23" i="29" s="1"/>
  <c r="C24" i="29" s="1"/>
  <c r="C25" i="29" s="1"/>
  <c r="C26" i="29" s="1"/>
  <c r="C27" i="29" s="1"/>
  <c r="C28" i="29" s="1"/>
  <c r="C29" i="29" s="1"/>
  <c r="C30" i="29" s="1"/>
  <c r="C31" i="29" s="1"/>
  <c r="C32" i="29" s="1"/>
  <c r="B9" i="29"/>
  <c r="H6" i="29"/>
  <c r="H35" i="29" s="1"/>
  <c r="F6" i="29"/>
  <c r="E8" i="29" s="1"/>
  <c r="F5" i="29"/>
  <c r="F4" i="29"/>
  <c r="F2" i="29"/>
  <c r="D9" i="28"/>
  <c r="C9" i="28"/>
  <c r="C10" i="28" s="1"/>
  <c r="C11" i="28" s="1"/>
  <c r="C12" i="28" s="1"/>
  <c r="C13" i="28" s="1"/>
  <c r="C14" i="28" s="1"/>
  <c r="C15" i="28" s="1"/>
  <c r="C16" i="28" s="1"/>
  <c r="C17" i="28" s="1"/>
  <c r="C18" i="28" s="1"/>
  <c r="C19" i="28" s="1"/>
  <c r="C20" i="28" s="1"/>
  <c r="C21" i="28" s="1"/>
  <c r="C22" i="28" s="1"/>
  <c r="C23" i="28" s="1"/>
  <c r="C24" i="28" s="1"/>
  <c r="C25" i="28" s="1"/>
  <c r="C26" i="28" s="1"/>
  <c r="C27" i="28" s="1"/>
  <c r="C28" i="28" s="1"/>
  <c r="C29" i="28" s="1"/>
  <c r="C30" i="28" s="1"/>
  <c r="C31" i="28" s="1"/>
  <c r="C32" i="28" s="1"/>
  <c r="B9" i="28"/>
  <c r="B10" i="28" s="1"/>
  <c r="B11" i="28" s="1"/>
  <c r="B12" i="28" s="1"/>
  <c r="B13" i="28" s="1"/>
  <c r="B14" i="28" s="1"/>
  <c r="B15" i="28" s="1"/>
  <c r="B16" i="28" s="1"/>
  <c r="B17" i="28" s="1"/>
  <c r="B18" i="28" s="1"/>
  <c r="B19" i="28" s="1"/>
  <c r="B20" i="28" s="1"/>
  <c r="B21" i="28" s="1"/>
  <c r="B22" i="28" s="1"/>
  <c r="B23" i="28" s="1"/>
  <c r="B24" i="28" s="1"/>
  <c r="B25" i="28" s="1"/>
  <c r="B26" i="28" s="1"/>
  <c r="B27" i="28" s="1"/>
  <c r="B28" i="28" s="1"/>
  <c r="B29" i="28" s="1"/>
  <c r="B30" i="28" s="1"/>
  <c r="B31" i="28" s="1"/>
  <c r="B32" i="28" s="1"/>
  <c r="H6" i="28"/>
  <c r="H35" i="28" s="1"/>
  <c r="F6" i="28"/>
  <c r="E8" i="28" s="1"/>
  <c r="F5" i="28"/>
  <c r="F4" i="28"/>
  <c r="F2" i="28"/>
  <c r="D9" i="27"/>
  <c r="C9" i="27"/>
  <c r="C10" i="27" s="1"/>
  <c r="C11" i="27" s="1"/>
  <c r="C12" i="27" s="1"/>
  <c r="C13" i="27" s="1"/>
  <c r="C14" i="27" s="1"/>
  <c r="B9" i="27"/>
  <c r="B10" i="27" s="1"/>
  <c r="B11" i="27" s="1"/>
  <c r="B12" i="27" s="1"/>
  <c r="B13" i="27" s="1"/>
  <c r="B14" i="27" s="1"/>
  <c r="B15" i="27" s="1"/>
  <c r="B16" i="27" s="1"/>
  <c r="B17" i="27" s="1"/>
  <c r="B18" i="27" s="1"/>
  <c r="B19" i="27" s="1"/>
  <c r="B20" i="27" s="1"/>
  <c r="B21" i="27" s="1"/>
  <c r="B22" i="27" s="1"/>
  <c r="B23" i="27" s="1"/>
  <c r="B24" i="27" s="1"/>
  <c r="B25" i="27" s="1"/>
  <c r="B26" i="27" s="1"/>
  <c r="B27" i="27" s="1"/>
  <c r="B28" i="27" s="1"/>
  <c r="B29" i="27" s="1"/>
  <c r="B30" i="27" s="1"/>
  <c r="B31" i="27" s="1"/>
  <c r="B32" i="27" s="1"/>
  <c r="H6" i="27"/>
  <c r="H35" i="27" s="1"/>
  <c r="F6" i="27"/>
  <c r="E8" i="27" s="1"/>
  <c r="F5" i="27"/>
  <c r="F4" i="27"/>
  <c r="F2" i="27"/>
  <c r="D9" i="26"/>
  <c r="C9" i="26"/>
  <c r="C10" i="26" s="1"/>
  <c r="C11" i="26" s="1"/>
  <c r="C12" i="26" s="1"/>
  <c r="C13" i="26" s="1"/>
  <c r="C14" i="26" s="1"/>
  <c r="B9" i="26"/>
  <c r="B10" i="26" s="1"/>
  <c r="B11" i="26" s="1"/>
  <c r="B12" i="26" s="1"/>
  <c r="B13" i="26" s="1"/>
  <c r="B14" i="26" s="1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H6" i="26"/>
  <c r="G34" i="26" s="1"/>
  <c r="F6" i="26"/>
  <c r="E8" i="26" s="1"/>
  <c r="F5" i="26"/>
  <c r="F4" i="26"/>
  <c r="F2" i="26"/>
  <c r="D9" i="25"/>
  <c r="C9" i="25"/>
  <c r="C10" i="25" s="1"/>
  <c r="C11" i="25" s="1"/>
  <c r="C12" i="25" s="1"/>
  <c r="C13" i="25" s="1"/>
  <c r="C14" i="25" s="1"/>
  <c r="B9" i="25"/>
  <c r="B10" i="25" s="1"/>
  <c r="B11" i="25" s="1"/>
  <c r="B12" i="25" s="1"/>
  <c r="B13" i="25" s="1"/>
  <c r="B14" i="25" s="1"/>
  <c r="B15" i="25" s="1"/>
  <c r="B16" i="25" s="1"/>
  <c r="B17" i="25" s="1"/>
  <c r="B18" i="25" s="1"/>
  <c r="B19" i="25" s="1"/>
  <c r="B20" i="25" s="1"/>
  <c r="B21" i="25" s="1"/>
  <c r="B22" i="25" s="1"/>
  <c r="B23" i="25" s="1"/>
  <c r="B24" i="25" s="1"/>
  <c r="B25" i="25" s="1"/>
  <c r="B26" i="25" s="1"/>
  <c r="B27" i="25" s="1"/>
  <c r="B28" i="25" s="1"/>
  <c r="B29" i="25" s="1"/>
  <c r="B30" i="25" s="1"/>
  <c r="B31" i="25" s="1"/>
  <c r="B32" i="25" s="1"/>
  <c r="H6" i="25"/>
  <c r="H35" i="25" s="1"/>
  <c r="E8" i="25"/>
  <c r="E9" i="25" s="1"/>
  <c r="F5" i="25"/>
  <c r="F4" i="25"/>
  <c r="F2" i="25"/>
  <c r="D9" i="24"/>
  <c r="C9" i="24"/>
  <c r="C10" i="24" s="1"/>
  <c r="C11" i="24" s="1"/>
  <c r="C12" i="24" s="1"/>
  <c r="C13" i="24" s="1"/>
  <c r="C14" i="24" s="1"/>
  <c r="C15" i="24" s="1"/>
  <c r="C16" i="24" s="1"/>
  <c r="C17" i="24" s="1"/>
  <c r="C18" i="24" s="1"/>
  <c r="C19" i="24" s="1"/>
  <c r="C20" i="24" s="1"/>
  <c r="C21" i="24" s="1"/>
  <c r="C22" i="24" s="1"/>
  <c r="C23" i="24" s="1"/>
  <c r="C24" i="24" s="1"/>
  <c r="C25" i="24" s="1"/>
  <c r="C26" i="24" s="1"/>
  <c r="C27" i="24" s="1"/>
  <c r="C28" i="24" s="1"/>
  <c r="C29" i="24" s="1"/>
  <c r="C30" i="24" s="1"/>
  <c r="C31" i="24" s="1"/>
  <c r="C32" i="24" s="1"/>
  <c r="B9" i="24"/>
  <c r="B10" i="24" s="1"/>
  <c r="B11" i="24" s="1"/>
  <c r="B12" i="24" s="1"/>
  <c r="B13" i="24" s="1"/>
  <c r="B14" i="24" s="1"/>
  <c r="B15" i="24" s="1"/>
  <c r="B16" i="24" s="1"/>
  <c r="B17" i="24" s="1"/>
  <c r="B18" i="24" s="1"/>
  <c r="B19" i="24" s="1"/>
  <c r="B20" i="24" s="1"/>
  <c r="B21" i="24" s="1"/>
  <c r="B22" i="24" s="1"/>
  <c r="B23" i="24" s="1"/>
  <c r="B24" i="24" s="1"/>
  <c r="B25" i="24" s="1"/>
  <c r="B26" i="24" s="1"/>
  <c r="B27" i="24" s="1"/>
  <c r="B28" i="24" s="1"/>
  <c r="B29" i="24" s="1"/>
  <c r="B30" i="24" s="1"/>
  <c r="B31" i="24" s="1"/>
  <c r="B32" i="24" s="1"/>
  <c r="H6" i="24"/>
  <c r="I6" i="24" s="1"/>
  <c r="E8" i="24"/>
  <c r="F5" i="24"/>
  <c r="F4" i="24"/>
  <c r="F2" i="24"/>
  <c r="D9" i="23"/>
  <c r="C9" i="23"/>
  <c r="C10" i="23" s="1"/>
  <c r="C11" i="23" s="1"/>
  <c r="C12" i="23" s="1"/>
  <c r="C13" i="23" s="1"/>
  <c r="C14" i="23" s="1"/>
  <c r="C15" i="23" s="1"/>
  <c r="C16" i="23" s="1"/>
  <c r="C17" i="23" s="1"/>
  <c r="C18" i="23" s="1"/>
  <c r="C19" i="23" s="1"/>
  <c r="C20" i="23" s="1"/>
  <c r="C21" i="23" s="1"/>
  <c r="C22" i="23" s="1"/>
  <c r="C23" i="23" s="1"/>
  <c r="C24" i="23" s="1"/>
  <c r="C25" i="23" s="1"/>
  <c r="C26" i="23" s="1"/>
  <c r="C27" i="23" s="1"/>
  <c r="C28" i="23" s="1"/>
  <c r="C29" i="23" s="1"/>
  <c r="C30" i="23" s="1"/>
  <c r="C31" i="23" s="1"/>
  <c r="C32" i="23" s="1"/>
  <c r="B9" i="23"/>
  <c r="B10" i="23" s="1"/>
  <c r="B11" i="23" s="1"/>
  <c r="B12" i="23" s="1"/>
  <c r="B13" i="23" s="1"/>
  <c r="B14" i="23" s="1"/>
  <c r="B15" i="23" s="1"/>
  <c r="B16" i="23" s="1"/>
  <c r="B17" i="23" s="1"/>
  <c r="B18" i="23" s="1"/>
  <c r="B19" i="23" s="1"/>
  <c r="B20" i="23" s="1"/>
  <c r="B21" i="23" s="1"/>
  <c r="B22" i="23" s="1"/>
  <c r="B23" i="23" s="1"/>
  <c r="B24" i="23" s="1"/>
  <c r="B25" i="23" s="1"/>
  <c r="B26" i="23" s="1"/>
  <c r="B27" i="23" s="1"/>
  <c r="B28" i="23" s="1"/>
  <c r="B29" i="23" s="1"/>
  <c r="B30" i="23" s="1"/>
  <c r="B31" i="23" s="1"/>
  <c r="B32" i="23" s="1"/>
  <c r="H6" i="23"/>
  <c r="H35" i="23" s="1"/>
  <c r="E8" i="23"/>
  <c r="F5" i="23"/>
  <c r="F4" i="23"/>
  <c r="F2" i="23"/>
  <c r="D9" i="22"/>
  <c r="C9" i="22"/>
  <c r="C10" i="22" s="1"/>
  <c r="C11" i="22" s="1"/>
  <c r="C12" i="22" s="1"/>
  <c r="B9" i="22"/>
  <c r="B10" i="22" s="1"/>
  <c r="B11" i="22" s="1"/>
  <c r="B12" i="22" s="1"/>
  <c r="B13" i="22" s="1"/>
  <c r="B14" i="22" s="1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E8" i="22"/>
  <c r="E9" i="22" s="1"/>
  <c r="H6" i="22"/>
  <c r="G34" i="22" s="1"/>
  <c r="F5" i="22"/>
  <c r="F4" i="22"/>
  <c r="F2" i="22"/>
  <c r="D9" i="21"/>
  <c r="C9" i="21"/>
  <c r="C10" i="21" s="1"/>
  <c r="C11" i="21" s="1"/>
  <c r="C12" i="21" s="1"/>
  <c r="C13" i="21" s="1"/>
  <c r="C14" i="21" s="1"/>
  <c r="C15" i="21" s="1"/>
  <c r="C16" i="21" s="1"/>
  <c r="C17" i="21" s="1"/>
  <c r="C18" i="21" s="1"/>
  <c r="C19" i="21" s="1"/>
  <c r="C20" i="21" s="1"/>
  <c r="C21" i="21" s="1"/>
  <c r="C22" i="21" s="1"/>
  <c r="C23" i="21" s="1"/>
  <c r="C24" i="21" s="1"/>
  <c r="C25" i="21" s="1"/>
  <c r="C26" i="21" s="1"/>
  <c r="C27" i="21" s="1"/>
  <c r="C28" i="21" s="1"/>
  <c r="C29" i="21" s="1"/>
  <c r="C30" i="21" s="1"/>
  <c r="C31" i="21" s="1"/>
  <c r="C32" i="21" s="1"/>
  <c r="B9" i="21"/>
  <c r="B10" i="21" s="1"/>
  <c r="B11" i="21" s="1"/>
  <c r="B12" i="21" s="1"/>
  <c r="B13" i="21" s="1"/>
  <c r="B14" i="21" s="1"/>
  <c r="B15" i="21" s="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H6" i="21"/>
  <c r="H35" i="21" s="1"/>
  <c r="E8" i="21"/>
  <c r="F5" i="21"/>
  <c r="F4" i="21"/>
  <c r="F2" i="21"/>
  <c r="D9" i="20"/>
  <c r="C9" i="20"/>
  <c r="C10" i="20" s="1"/>
  <c r="C11" i="20" s="1"/>
  <c r="C12" i="20" s="1"/>
  <c r="C13" i="20" s="1"/>
  <c r="C14" i="20" s="1"/>
  <c r="B9" i="20"/>
  <c r="B10" i="20" s="1"/>
  <c r="B11" i="20" s="1"/>
  <c r="B12" i="20" s="1"/>
  <c r="B13" i="20" s="1"/>
  <c r="B14" i="20" s="1"/>
  <c r="B15" i="20" s="1"/>
  <c r="B16" i="20" s="1"/>
  <c r="B17" i="20" s="1"/>
  <c r="B18" i="20" s="1"/>
  <c r="B19" i="20" s="1"/>
  <c r="B20" i="20" s="1"/>
  <c r="B21" i="20" s="1"/>
  <c r="B22" i="20" s="1"/>
  <c r="B23" i="20" s="1"/>
  <c r="B24" i="20" s="1"/>
  <c r="B25" i="20" s="1"/>
  <c r="B26" i="20" s="1"/>
  <c r="B27" i="20" s="1"/>
  <c r="B28" i="20" s="1"/>
  <c r="B29" i="20" s="1"/>
  <c r="B30" i="20" s="1"/>
  <c r="B31" i="20" s="1"/>
  <c r="B32" i="20" s="1"/>
  <c r="H6" i="20"/>
  <c r="G35" i="20" s="1"/>
  <c r="F6" i="20"/>
  <c r="E8" i="20" s="1"/>
  <c r="F5" i="20"/>
  <c r="F4" i="20"/>
  <c r="F2" i="20"/>
  <c r="D9" i="19"/>
  <c r="C9" i="19"/>
  <c r="C10" i="19" s="1"/>
  <c r="C11" i="19" s="1"/>
  <c r="C12" i="19" s="1"/>
  <c r="C13" i="19" s="1"/>
  <c r="C14" i="19" s="1"/>
  <c r="B9" i="19"/>
  <c r="B10" i="19" s="1"/>
  <c r="B11" i="19" s="1"/>
  <c r="B12" i="19" s="1"/>
  <c r="B13" i="19" s="1"/>
  <c r="B14" i="19" s="1"/>
  <c r="B15" i="19" s="1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H6" i="19"/>
  <c r="I6" i="19" s="1"/>
  <c r="F6" i="19"/>
  <c r="E8" i="19" s="1"/>
  <c r="F5" i="19"/>
  <c r="F4" i="19"/>
  <c r="F2" i="19"/>
  <c r="D9" i="18"/>
  <c r="C9" i="18"/>
  <c r="C10" i="18" s="1"/>
  <c r="C11" i="18" s="1"/>
  <c r="C12" i="18" s="1"/>
  <c r="C13" i="18" s="1"/>
  <c r="C14" i="18" s="1"/>
  <c r="B9" i="18"/>
  <c r="B10" i="18" s="1"/>
  <c r="B11" i="18" s="1"/>
  <c r="B12" i="18" s="1"/>
  <c r="B13" i="18" s="1"/>
  <c r="B14" i="18" s="1"/>
  <c r="B15" i="18" s="1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H6" i="18"/>
  <c r="G34" i="18" s="1"/>
  <c r="F6" i="18"/>
  <c r="E8" i="18" s="1"/>
  <c r="F5" i="18"/>
  <c r="F4" i="18"/>
  <c r="F2" i="18"/>
  <c r="D9" i="17"/>
  <c r="C9" i="17"/>
  <c r="C10" i="17" s="1"/>
  <c r="C11" i="17" s="1"/>
  <c r="C12" i="17" s="1"/>
  <c r="B9" i="17"/>
  <c r="B10" i="17" s="1"/>
  <c r="B11" i="17" s="1"/>
  <c r="B12" i="17" s="1"/>
  <c r="B13" i="17" s="1"/>
  <c r="B14" i="17" s="1"/>
  <c r="B15" i="17" s="1"/>
  <c r="B16" i="17" s="1"/>
  <c r="B17" i="17" s="1"/>
  <c r="B18" i="17" s="1"/>
  <c r="B19" i="17" s="1"/>
  <c r="B20" i="17" s="1"/>
  <c r="B21" i="17" s="1"/>
  <c r="B22" i="17" s="1"/>
  <c r="B23" i="17" s="1"/>
  <c r="B24" i="17" s="1"/>
  <c r="B25" i="17" s="1"/>
  <c r="B26" i="17" s="1"/>
  <c r="B27" i="17" s="1"/>
  <c r="B28" i="17" s="1"/>
  <c r="B29" i="17" s="1"/>
  <c r="B30" i="17" s="1"/>
  <c r="B31" i="17" s="1"/>
  <c r="B32" i="17" s="1"/>
  <c r="H6" i="17"/>
  <c r="G34" i="17" s="1"/>
  <c r="F6" i="17"/>
  <c r="E8" i="17" s="1"/>
  <c r="F5" i="17"/>
  <c r="F4" i="17"/>
  <c r="F2" i="17"/>
  <c r="B10" i="16"/>
  <c r="B11" i="16" s="1"/>
  <c r="B12" i="16" s="1"/>
  <c r="B13" i="16" s="1"/>
  <c r="B14" i="16" s="1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D9" i="16"/>
  <c r="C9" i="16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  <c r="C25" i="16" s="1"/>
  <c r="C26" i="16" s="1"/>
  <c r="C27" i="16" s="1"/>
  <c r="C28" i="16" s="1"/>
  <c r="C29" i="16" s="1"/>
  <c r="C30" i="16" s="1"/>
  <c r="C31" i="16" s="1"/>
  <c r="C32" i="16" s="1"/>
  <c r="B9" i="16"/>
  <c r="H6" i="16"/>
  <c r="H35" i="16" s="1"/>
  <c r="F6" i="16"/>
  <c r="E8" i="16" s="1"/>
  <c r="F5" i="16"/>
  <c r="F4" i="16"/>
  <c r="F2" i="16"/>
  <c r="D9" i="15"/>
  <c r="C9" i="15"/>
  <c r="C10" i="15" s="1"/>
  <c r="C11" i="15" s="1"/>
  <c r="C12" i="15" s="1"/>
  <c r="C13" i="15" s="1"/>
  <c r="C14" i="15" s="1"/>
  <c r="C15" i="15" s="1"/>
  <c r="C16" i="15" s="1"/>
  <c r="C17" i="15" s="1"/>
  <c r="C18" i="15" s="1"/>
  <c r="C19" i="15" s="1"/>
  <c r="C20" i="15" s="1"/>
  <c r="C21" i="15" s="1"/>
  <c r="C22" i="15" s="1"/>
  <c r="C23" i="15" s="1"/>
  <c r="C24" i="15" s="1"/>
  <c r="C25" i="15" s="1"/>
  <c r="C26" i="15" s="1"/>
  <c r="C27" i="15" s="1"/>
  <c r="C28" i="15" s="1"/>
  <c r="C29" i="15" s="1"/>
  <c r="C30" i="15" s="1"/>
  <c r="C31" i="15" s="1"/>
  <c r="C32" i="15" s="1"/>
  <c r="B9" i="15"/>
  <c r="B10" i="15" s="1"/>
  <c r="B11" i="15" s="1"/>
  <c r="B12" i="15" s="1"/>
  <c r="B13" i="15" s="1"/>
  <c r="B14" i="15" s="1"/>
  <c r="B15" i="15" s="1"/>
  <c r="B16" i="15" s="1"/>
  <c r="B17" i="15" s="1"/>
  <c r="B18" i="15" s="1"/>
  <c r="B19" i="15" s="1"/>
  <c r="B20" i="15" s="1"/>
  <c r="B21" i="15" s="1"/>
  <c r="B22" i="15" s="1"/>
  <c r="B23" i="15" s="1"/>
  <c r="B24" i="15" s="1"/>
  <c r="B25" i="15" s="1"/>
  <c r="B26" i="15" s="1"/>
  <c r="B27" i="15" s="1"/>
  <c r="B28" i="15" s="1"/>
  <c r="B29" i="15" s="1"/>
  <c r="B30" i="15" s="1"/>
  <c r="B31" i="15" s="1"/>
  <c r="B32" i="15" s="1"/>
  <c r="H6" i="15"/>
  <c r="H35" i="15" s="1"/>
  <c r="F6" i="15"/>
  <c r="E8" i="15" s="1"/>
  <c r="F5" i="15"/>
  <c r="F4" i="15"/>
  <c r="F2" i="15"/>
  <c r="B10" i="14"/>
  <c r="B11" i="14" s="1"/>
  <c r="B12" i="14" s="1"/>
  <c r="B13" i="14" s="1"/>
  <c r="B14" i="14" s="1"/>
  <c r="B15" i="14" s="1"/>
  <c r="B16" i="14" s="1"/>
  <c r="B17" i="14" s="1"/>
  <c r="B18" i="14" s="1"/>
  <c r="B19" i="14" s="1"/>
  <c r="B20" i="14" s="1"/>
  <c r="B21" i="14" s="1"/>
  <c r="B22" i="14" s="1"/>
  <c r="B23" i="14" s="1"/>
  <c r="B24" i="14" s="1"/>
  <c r="B25" i="14" s="1"/>
  <c r="B26" i="14" s="1"/>
  <c r="B27" i="14" s="1"/>
  <c r="B28" i="14" s="1"/>
  <c r="B29" i="14" s="1"/>
  <c r="B30" i="14" s="1"/>
  <c r="B31" i="14" s="1"/>
  <c r="B32" i="14" s="1"/>
  <c r="D9" i="14"/>
  <c r="C9" i="14"/>
  <c r="C10" i="14" s="1"/>
  <c r="C11" i="14" s="1"/>
  <c r="C12" i="14" s="1"/>
  <c r="C13" i="14" s="1"/>
  <c r="C14" i="14" s="1"/>
  <c r="C15" i="14" s="1"/>
  <c r="C16" i="14" s="1"/>
  <c r="C17" i="14" s="1"/>
  <c r="C18" i="14" s="1"/>
  <c r="C19" i="14" s="1"/>
  <c r="C20" i="14" s="1"/>
  <c r="C21" i="14" s="1"/>
  <c r="C22" i="14" s="1"/>
  <c r="C23" i="14" s="1"/>
  <c r="C24" i="14" s="1"/>
  <c r="C25" i="14" s="1"/>
  <c r="C26" i="14" s="1"/>
  <c r="C27" i="14" s="1"/>
  <c r="C28" i="14" s="1"/>
  <c r="C29" i="14" s="1"/>
  <c r="C30" i="14" s="1"/>
  <c r="C31" i="14" s="1"/>
  <c r="C32" i="14" s="1"/>
  <c r="B9" i="14"/>
  <c r="H6" i="14"/>
  <c r="H35" i="14" s="1"/>
  <c r="F6" i="14"/>
  <c r="E8" i="14" s="1"/>
  <c r="F5" i="14"/>
  <c r="F4" i="14"/>
  <c r="F2" i="14"/>
  <c r="D9" i="13"/>
  <c r="C9" i="13"/>
  <c r="C10" i="13" s="1"/>
  <c r="C11" i="13" s="1"/>
  <c r="C12" i="13" s="1"/>
  <c r="C13" i="13" s="1"/>
  <c r="C14" i="13" s="1"/>
  <c r="C15" i="13" s="1"/>
  <c r="C16" i="13" s="1"/>
  <c r="C17" i="13" s="1"/>
  <c r="C18" i="13" s="1"/>
  <c r="C19" i="13" s="1"/>
  <c r="C20" i="13" s="1"/>
  <c r="C21" i="13" s="1"/>
  <c r="C22" i="13" s="1"/>
  <c r="C23" i="13" s="1"/>
  <c r="C24" i="13" s="1"/>
  <c r="C25" i="13" s="1"/>
  <c r="C26" i="13" s="1"/>
  <c r="C27" i="13" s="1"/>
  <c r="C28" i="13" s="1"/>
  <c r="C29" i="13" s="1"/>
  <c r="C30" i="13" s="1"/>
  <c r="C31" i="13" s="1"/>
  <c r="C32" i="13" s="1"/>
  <c r="B9" i="13"/>
  <c r="B10" i="13" s="1"/>
  <c r="B11" i="13" s="1"/>
  <c r="B12" i="13" s="1"/>
  <c r="B13" i="13" s="1"/>
  <c r="B14" i="13" s="1"/>
  <c r="B15" i="13" s="1"/>
  <c r="B16" i="13" s="1"/>
  <c r="B17" i="13" s="1"/>
  <c r="B18" i="13" s="1"/>
  <c r="B19" i="13" s="1"/>
  <c r="B20" i="13" s="1"/>
  <c r="B21" i="13" s="1"/>
  <c r="B22" i="13" s="1"/>
  <c r="B23" i="13" s="1"/>
  <c r="B24" i="13" s="1"/>
  <c r="B25" i="13" s="1"/>
  <c r="B26" i="13" s="1"/>
  <c r="B27" i="13" s="1"/>
  <c r="B28" i="13" s="1"/>
  <c r="B29" i="13" s="1"/>
  <c r="B30" i="13" s="1"/>
  <c r="B31" i="13" s="1"/>
  <c r="B32" i="13" s="1"/>
  <c r="H6" i="13"/>
  <c r="H35" i="13" s="1"/>
  <c r="F6" i="13"/>
  <c r="E8" i="13" s="1"/>
  <c r="F5" i="13"/>
  <c r="F4" i="13"/>
  <c r="F2" i="13"/>
  <c r="B10" i="1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D9" i="11"/>
  <c r="C9" i="11"/>
  <c r="C10" i="11" s="1"/>
  <c r="C11" i="11" s="1"/>
  <c r="C12" i="11" s="1"/>
  <c r="C13" i="11" s="1"/>
  <c r="C14" i="11" s="1"/>
  <c r="C15" i="11" s="1"/>
  <c r="C16" i="11" s="1"/>
  <c r="C17" i="11" s="1"/>
  <c r="C18" i="11" s="1"/>
  <c r="C19" i="11" s="1"/>
  <c r="C20" i="11" s="1"/>
  <c r="C21" i="11" s="1"/>
  <c r="C22" i="11" s="1"/>
  <c r="C23" i="11" s="1"/>
  <c r="C24" i="11" s="1"/>
  <c r="C25" i="11" s="1"/>
  <c r="C26" i="11" s="1"/>
  <c r="C27" i="11" s="1"/>
  <c r="C28" i="11" s="1"/>
  <c r="C29" i="11" s="1"/>
  <c r="C30" i="11" s="1"/>
  <c r="C31" i="11" s="1"/>
  <c r="C32" i="11" s="1"/>
  <c r="B9" i="11"/>
  <c r="H6" i="11"/>
  <c r="H35" i="11" s="1"/>
  <c r="F6" i="11"/>
  <c r="E8" i="11" s="1"/>
  <c r="F5" i="11"/>
  <c r="F4" i="11"/>
  <c r="F2" i="11"/>
  <c r="B10" i="10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D9" i="10"/>
  <c r="C9" i="10"/>
  <c r="C10" i="10" s="1"/>
  <c r="C11" i="10" s="1"/>
  <c r="C12" i="10" s="1"/>
  <c r="C13" i="10" s="1"/>
  <c r="C14" i="10" s="1"/>
  <c r="C15" i="10" s="1"/>
  <c r="C16" i="10" s="1"/>
  <c r="C17" i="10" s="1"/>
  <c r="C18" i="10" s="1"/>
  <c r="C19" i="10" s="1"/>
  <c r="C20" i="10" s="1"/>
  <c r="C21" i="10" s="1"/>
  <c r="C22" i="10" s="1"/>
  <c r="C23" i="10" s="1"/>
  <c r="C24" i="10" s="1"/>
  <c r="C25" i="10" s="1"/>
  <c r="C26" i="10" s="1"/>
  <c r="C27" i="10" s="1"/>
  <c r="C28" i="10" s="1"/>
  <c r="C29" i="10" s="1"/>
  <c r="C30" i="10" s="1"/>
  <c r="C31" i="10" s="1"/>
  <c r="C32" i="10" s="1"/>
  <c r="B9" i="10"/>
  <c r="H6" i="10"/>
  <c r="H35" i="10" s="1"/>
  <c r="F6" i="10"/>
  <c r="E8" i="10" s="1"/>
  <c r="F5" i="10"/>
  <c r="F4" i="10"/>
  <c r="F2" i="10"/>
  <c r="C10" i="9"/>
  <c r="C11" i="9" s="1"/>
  <c r="C12" i="9" s="1"/>
  <c r="C13" i="9" s="1"/>
  <c r="D9" i="9"/>
  <c r="C9" i="9"/>
  <c r="B9" i="9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H6" i="9"/>
  <c r="G34" i="9" s="1"/>
  <c r="F6" i="9"/>
  <c r="E8" i="9" s="1"/>
  <c r="F5" i="9"/>
  <c r="F4" i="9"/>
  <c r="F2" i="9"/>
  <c r="D9" i="8"/>
  <c r="C9" i="8"/>
  <c r="C10" i="8" s="1"/>
  <c r="C11" i="8" s="1"/>
  <c r="C12" i="8" s="1"/>
  <c r="C13" i="8" s="1"/>
  <c r="C14" i="8" s="1"/>
  <c r="B9" i="8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B30" i="8" s="1"/>
  <c r="B31" i="8" s="1"/>
  <c r="B32" i="8" s="1"/>
  <c r="H6" i="8"/>
  <c r="G34" i="8" s="1"/>
  <c r="E8" i="8"/>
  <c r="F5" i="8"/>
  <c r="F4" i="8"/>
  <c r="F2" i="8"/>
  <c r="D9" i="7"/>
  <c r="C9" i="7"/>
  <c r="C10" i="7" s="1"/>
  <c r="C11" i="7" s="1"/>
  <c r="C12" i="7" s="1"/>
  <c r="C13" i="7" s="1"/>
  <c r="C14" i="7" s="1"/>
  <c r="C15" i="7" s="1"/>
  <c r="C16" i="7" s="1"/>
  <c r="C17" i="7" s="1"/>
  <c r="C18" i="7" s="1"/>
  <c r="C19" i="7" s="1"/>
  <c r="C20" i="7" s="1"/>
  <c r="C21" i="7" s="1"/>
  <c r="C22" i="7" s="1"/>
  <c r="C23" i="7" s="1"/>
  <c r="C24" i="7" s="1"/>
  <c r="C25" i="7" s="1"/>
  <c r="C26" i="7" s="1"/>
  <c r="C27" i="7" s="1"/>
  <c r="C28" i="7" s="1"/>
  <c r="C29" i="7" s="1"/>
  <c r="C30" i="7" s="1"/>
  <c r="C31" i="7" s="1"/>
  <c r="C32" i="7" s="1"/>
  <c r="B9" i="7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H6" i="7"/>
  <c r="H35" i="7" s="1"/>
  <c r="E8" i="7"/>
  <c r="F5" i="7"/>
  <c r="F4" i="7"/>
  <c r="F2" i="7"/>
  <c r="D9" i="6"/>
  <c r="C9" i="6"/>
  <c r="C10" i="6" s="1"/>
  <c r="C11" i="6" s="1"/>
  <c r="C12" i="6" s="1"/>
  <c r="C13" i="6" s="1"/>
  <c r="C14" i="6" s="1"/>
  <c r="C15" i="6" s="1"/>
  <c r="C16" i="6" s="1"/>
  <c r="C17" i="6" s="1"/>
  <c r="C18" i="6" s="1"/>
  <c r="C19" i="6" s="1"/>
  <c r="C20" i="6" s="1"/>
  <c r="C21" i="6" s="1"/>
  <c r="C22" i="6" s="1"/>
  <c r="C23" i="6" s="1"/>
  <c r="C24" i="6" s="1"/>
  <c r="C25" i="6" s="1"/>
  <c r="C26" i="6" s="1"/>
  <c r="C27" i="6" s="1"/>
  <c r="C28" i="6" s="1"/>
  <c r="C29" i="6" s="1"/>
  <c r="C30" i="6" s="1"/>
  <c r="C31" i="6" s="1"/>
  <c r="C32" i="6" s="1"/>
  <c r="B9" i="6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H6" i="6"/>
  <c r="H35" i="6" s="1"/>
  <c r="F6" i="6"/>
  <c r="E8" i="6" s="1"/>
  <c r="F5" i="6"/>
  <c r="F4" i="6"/>
  <c r="F2" i="6"/>
  <c r="B10" i="5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D9" i="5"/>
  <c r="C9" i="5"/>
  <c r="C10" i="5" s="1"/>
  <c r="C11" i="5" s="1"/>
  <c r="C12" i="5" s="1"/>
  <c r="C13" i="5" s="1"/>
  <c r="C14" i="5" s="1"/>
  <c r="C15" i="5" s="1"/>
  <c r="C16" i="5" s="1"/>
  <c r="C17" i="5" s="1"/>
  <c r="C18" i="5" s="1"/>
  <c r="C19" i="5" s="1"/>
  <c r="C20" i="5" s="1"/>
  <c r="C21" i="5" s="1"/>
  <c r="C22" i="5" s="1"/>
  <c r="C23" i="5" s="1"/>
  <c r="C24" i="5" s="1"/>
  <c r="C25" i="5" s="1"/>
  <c r="C26" i="5" s="1"/>
  <c r="C27" i="5" s="1"/>
  <c r="C28" i="5" s="1"/>
  <c r="C29" i="5" s="1"/>
  <c r="C30" i="5" s="1"/>
  <c r="C31" i="5" s="1"/>
  <c r="C32" i="5" s="1"/>
  <c r="B9" i="5"/>
  <c r="H6" i="5"/>
  <c r="H35" i="5" s="1"/>
  <c r="F6" i="5"/>
  <c r="E8" i="5" s="1"/>
  <c r="F5" i="5"/>
  <c r="F4" i="5"/>
  <c r="F2" i="5"/>
  <c r="D9" i="3"/>
  <c r="C9" i="3"/>
  <c r="C10" i="3" s="1"/>
  <c r="C11" i="3" s="1"/>
  <c r="C12" i="3" s="1"/>
  <c r="C13" i="3" s="1"/>
  <c r="C14" i="3" s="1"/>
  <c r="C15" i="3" s="1"/>
  <c r="C16" i="3" s="1"/>
  <c r="C17" i="3" s="1"/>
  <c r="C18" i="3" s="1"/>
  <c r="C19" i="3" s="1"/>
  <c r="C20" i="3" s="1"/>
  <c r="C21" i="3" s="1"/>
  <c r="C22" i="3" s="1"/>
  <c r="C23" i="3" s="1"/>
  <c r="C24" i="3" s="1"/>
  <c r="C25" i="3" s="1"/>
  <c r="C26" i="3" s="1"/>
  <c r="C27" i="3" s="1"/>
  <c r="C28" i="3" s="1"/>
  <c r="C29" i="3" s="1"/>
  <c r="C30" i="3" s="1"/>
  <c r="C31" i="3" s="1"/>
  <c r="C32" i="3" s="1"/>
  <c r="B9" i="3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H6" i="3"/>
  <c r="H35" i="3" s="1"/>
  <c r="F6" i="3"/>
  <c r="E8" i="3" s="1"/>
  <c r="F5" i="3"/>
  <c r="F4" i="3"/>
  <c r="F2" i="3"/>
  <c r="C10" i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D9" i="1"/>
  <c r="C9" i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G35" i="1"/>
  <c r="F6" i="1"/>
  <c r="E8" i="1" s="1"/>
  <c r="F5" i="1"/>
  <c r="F4" i="1"/>
  <c r="F2" i="1"/>
  <c r="H6" i="4"/>
  <c r="H35" i="4" s="1"/>
  <c r="H123" i="2"/>
  <c r="H124" i="2"/>
  <c r="H122" i="2"/>
  <c r="H114" i="2"/>
  <c r="H115" i="2"/>
  <c r="H116" i="2"/>
  <c r="H117" i="2"/>
  <c r="H118" i="2"/>
  <c r="H113" i="2"/>
  <c r="H107" i="2"/>
  <c r="H108" i="2"/>
  <c r="H109" i="2"/>
  <c r="H106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6" i="69" s="1"/>
  <c r="H95" i="2"/>
  <c r="H6" i="70" s="1"/>
  <c r="H35" i="70" s="1"/>
  <c r="H96" i="2"/>
  <c r="H6" i="71" s="1"/>
  <c r="H35" i="71" s="1"/>
  <c r="H97" i="2"/>
  <c r="H98" i="2"/>
  <c r="H99" i="2"/>
  <c r="H100" i="2"/>
  <c r="H101" i="2"/>
  <c r="H102" i="2"/>
  <c r="H57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31" i="2"/>
  <c r="H23" i="2"/>
  <c r="H24" i="2"/>
  <c r="H25" i="2"/>
  <c r="H26" i="2"/>
  <c r="H27" i="2"/>
  <c r="H22" i="2"/>
  <c r="I6" i="61" l="1"/>
  <c r="I6" i="85"/>
  <c r="G35" i="34"/>
  <c r="G35" i="6"/>
  <c r="G35" i="18"/>
  <c r="I6" i="59"/>
  <c r="H35" i="69"/>
  <c r="G10" i="69"/>
  <c r="G9" i="69"/>
  <c r="G11" i="69"/>
  <c r="G12" i="69"/>
  <c r="H35" i="9"/>
  <c r="I6" i="48"/>
  <c r="I6" i="9"/>
  <c r="G34" i="28"/>
  <c r="E9" i="8"/>
  <c r="E9" i="9"/>
  <c r="E9" i="26"/>
  <c r="E9" i="27"/>
  <c r="E9" i="62"/>
  <c r="E9" i="68"/>
  <c r="E9" i="75"/>
  <c r="E9" i="50"/>
  <c r="E9" i="17"/>
  <c r="E9" i="30"/>
  <c r="E9" i="56"/>
  <c r="E9" i="76"/>
  <c r="E9" i="18"/>
  <c r="E9" i="19"/>
  <c r="E9" i="20"/>
  <c r="E9" i="43"/>
  <c r="E9" i="44"/>
  <c r="E9" i="84"/>
  <c r="E9" i="38"/>
  <c r="E9" i="79"/>
  <c r="I6" i="76"/>
  <c r="G35" i="76"/>
  <c r="I6" i="77"/>
  <c r="I6" i="90"/>
  <c r="G34" i="90"/>
  <c r="G35" i="90"/>
  <c r="G34" i="89"/>
  <c r="I6" i="86"/>
  <c r="G35" i="80"/>
  <c r="G35" i="77"/>
  <c r="H35" i="77"/>
  <c r="I6" i="75"/>
  <c r="G35" i="75"/>
  <c r="H35" i="75"/>
  <c r="G35" i="73"/>
  <c r="H35" i="66"/>
  <c r="I6" i="66"/>
  <c r="G35" i="64"/>
  <c r="I6" i="62"/>
  <c r="G35" i="62"/>
  <c r="I6" i="60"/>
  <c r="H35" i="60"/>
  <c r="G35" i="60"/>
  <c r="G35" i="59"/>
  <c r="H35" i="59"/>
  <c r="I6" i="58"/>
  <c r="G35" i="58"/>
  <c r="G35" i="56"/>
  <c r="G35" i="55"/>
  <c r="G35" i="52"/>
  <c r="I6" i="52"/>
  <c r="G34" i="52"/>
  <c r="I6" i="50"/>
  <c r="G35" i="48"/>
  <c r="G35" i="44"/>
  <c r="H35" i="44"/>
  <c r="I6" i="44"/>
  <c r="G35" i="43"/>
  <c r="G35" i="42"/>
  <c r="G35" i="41"/>
  <c r="G35" i="40"/>
  <c r="G35" i="39"/>
  <c r="G35" i="38"/>
  <c r="H35" i="38"/>
  <c r="I6" i="38"/>
  <c r="I6" i="37"/>
  <c r="H35" i="37"/>
  <c r="G35" i="35"/>
  <c r="H35" i="35"/>
  <c r="I6" i="35"/>
  <c r="H35" i="34"/>
  <c r="I6" i="34"/>
  <c r="H35" i="33"/>
  <c r="I6" i="33"/>
  <c r="G34" i="31"/>
  <c r="G35" i="31"/>
  <c r="H35" i="30"/>
  <c r="G35" i="30"/>
  <c r="I6" i="30"/>
  <c r="G35" i="28"/>
  <c r="I6" i="28"/>
  <c r="G35" i="27"/>
  <c r="I6" i="27"/>
  <c r="G35" i="26"/>
  <c r="H35" i="26"/>
  <c r="I6" i="26"/>
  <c r="G34" i="24"/>
  <c r="G35" i="24"/>
  <c r="H35" i="24"/>
  <c r="G35" i="22"/>
  <c r="H35" i="22"/>
  <c r="I6" i="22"/>
  <c r="H35" i="20"/>
  <c r="G34" i="19"/>
  <c r="G35" i="19"/>
  <c r="H35" i="19"/>
  <c r="H35" i="18"/>
  <c r="I6" i="18"/>
  <c r="G35" i="17"/>
  <c r="H35" i="17"/>
  <c r="I6" i="17"/>
  <c r="G35" i="9"/>
  <c r="G35" i="8"/>
  <c r="H35" i="8"/>
  <c r="I6" i="8"/>
  <c r="G34" i="7"/>
  <c r="G35" i="7"/>
  <c r="I6" i="6"/>
  <c r="I6" i="1"/>
  <c r="H35" i="1"/>
  <c r="D10" i="90"/>
  <c r="E10" i="90" s="1"/>
  <c r="E9" i="90"/>
  <c r="E9" i="89"/>
  <c r="D10" i="89"/>
  <c r="E10" i="89" s="1"/>
  <c r="I6" i="89"/>
  <c r="G35" i="89"/>
  <c r="D10" i="88"/>
  <c r="D11" i="88" s="1"/>
  <c r="E9" i="88"/>
  <c r="I6" i="88"/>
  <c r="G34" i="88"/>
  <c r="G35" i="88"/>
  <c r="D10" i="87"/>
  <c r="E10" i="87" s="1"/>
  <c r="E9" i="87"/>
  <c r="D11" i="87"/>
  <c r="D12" i="87" s="1"/>
  <c r="I6" i="87"/>
  <c r="G34" i="87"/>
  <c r="G35" i="87"/>
  <c r="C15" i="86"/>
  <c r="C16" i="86" s="1"/>
  <c r="C17" i="86" s="1"/>
  <c r="D10" i="86"/>
  <c r="D11" i="86" s="1"/>
  <c r="D12" i="86" s="1"/>
  <c r="G34" i="86"/>
  <c r="G35" i="86"/>
  <c r="C15" i="85"/>
  <c r="C16" i="85" s="1"/>
  <c r="C17" i="85" s="1"/>
  <c r="D10" i="85"/>
  <c r="D11" i="85" s="1"/>
  <c r="G34" i="85"/>
  <c r="G35" i="85"/>
  <c r="C15" i="84"/>
  <c r="C16" i="84" s="1"/>
  <c r="C17" i="84" s="1"/>
  <c r="D11" i="84"/>
  <c r="D12" i="84" s="1"/>
  <c r="D13" i="84" s="1"/>
  <c r="I6" i="84"/>
  <c r="D10" i="84"/>
  <c r="E10" i="84"/>
  <c r="G34" i="84"/>
  <c r="G35" i="84"/>
  <c r="D10" i="83"/>
  <c r="E10" i="83" s="1"/>
  <c r="E9" i="83"/>
  <c r="I6" i="83"/>
  <c r="G34" i="83"/>
  <c r="G35" i="83"/>
  <c r="D10" i="82"/>
  <c r="E10" i="82" s="1"/>
  <c r="E9" i="82"/>
  <c r="I6" i="82"/>
  <c r="G34" i="82"/>
  <c r="G35" i="82"/>
  <c r="D10" i="81"/>
  <c r="D11" i="81" s="1"/>
  <c r="D12" i="81" s="1"/>
  <c r="E9" i="81"/>
  <c r="I6" i="81"/>
  <c r="G34" i="81"/>
  <c r="G35" i="81"/>
  <c r="C15" i="80"/>
  <c r="C16" i="80" s="1"/>
  <c r="C17" i="80" s="1"/>
  <c r="D11" i="80"/>
  <c r="D12" i="80" s="1"/>
  <c r="I6" i="80"/>
  <c r="D10" i="80"/>
  <c r="E10" i="80" s="1"/>
  <c r="G34" i="80"/>
  <c r="C12" i="79"/>
  <c r="I6" i="79"/>
  <c r="D10" i="79"/>
  <c r="D11" i="79" s="1"/>
  <c r="E11" i="79" s="1"/>
  <c r="G34" i="79"/>
  <c r="G35" i="79"/>
  <c r="C12" i="78"/>
  <c r="I6" i="78"/>
  <c r="D10" i="78"/>
  <c r="D11" i="78" s="1"/>
  <c r="E11" i="78" s="1"/>
  <c r="G34" i="78"/>
  <c r="G35" i="78"/>
  <c r="C15" i="77"/>
  <c r="C16" i="77" s="1"/>
  <c r="C17" i="77" s="1"/>
  <c r="D10" i="77"/>
  <c r="D11" i="77" s="1"/>
  <c r="C14" i="76"/>
  <c r="D10" i="76"/>
  <c r="D11" i="76" s="1"/>
  <c r="G34" i="76"/>
  <c r="C14" i="75"/>
  <c r="D10" i="75"/>
  <c r="D11" i="75" s="1"/>
  <c r="E9" i="74"/>
  <c r="D10" i="74"/>
  <c r="E10" i="74" s="1"/>
  <c r="I6" i="74"/>
  <c r="G34" i="74"/>
  <c r="G35" i="74"/>
  <c r="C15" i="73"/>
  <c r="C16" i="73" s="1"/>
  <c r="C17" i="73" s="1"/>
  <c r="I6" i="73"/>
  <c r="D10" i="73"/>
  <c r="D11" i="73" s="1"/>
  <c r="E10" i="73"/>
  <c r="G34" i="73"/>
  <c r="C15" i="72"/>
  <c r="C16" i="72" s="1"/>
  <c r="C17" i="72" s="1"/>
  <c r="I6" i="72"/>
  <c r="D10" i="72"/>
  <c r="D11" i="72" s="1"/>
  <c r="G34" i="72"/>
  <c r="G35" i="72"/>
  <c r="D10" i="71"/>
  <c r="E10" i="71" s="1"/>
  <c r="E9" i="71"/>
  <c r="I6" i="71"/>
  <c r="G34" i="71"/>
  <c r="G35" i="71"/>
  <c r="E9" i="70"/>
  <c r="D10" i="70"/>
  <c r="E10" i="70" s="1"/>
  <c r="I6" i="70"/>
  <c r="G34" i="70"/>
  <c r="G35" i="70"/>
  <c r="D10" i="69"/>
  <c r="E10" i="69" s="1"/>
  <c r="E9" i="69"/>
  <c r="I6" i="69"/>
  <c r="G34" i="69"/>
  <c r="G35" i="69"/>
  <c r="C12" i="68"/>
  <c r="I6" i="68"/>
  <c r="D10" i="68"/>
  <c r="D11" i="68" s="1"/>
  <c r="E11" i="68" s="1"/>
  <c r="G34" i="68"/>
  <c r="G35" i="68"/>
  <c r="D10" i="67"/>
  <c r="E10" i="67" s="1"/>
  <c r="E9" i="67"/>
  <c r="I6" i="67"/>
  <c r="G34" i="67"/>
  <c r="G35" i="67"/>
  <c r="D10" i="66"/>
  <c r="E10" i="66" s="1"/>
  <c r="E9" i="66"/>
  <c r="G34" i="66"/>
  <c r="D10" i="65"/>
  <c r="E10" i="65" s="1"/>
  <c r="D11" i="65"/>
  <c r="E11" i="65" s="1"/>
  <c r="E9" i="65"/>
  <c r="I6" i="65"/>
  <c r="G34" i="65"/>
  <c r="G35" i="65"/>
  <c r="C15" i="64"/>
  <c r="C16" i="64" s="1"/>
  <c r="C17" i="64" s="1"/>
  <c r="I6" i="64"/>
  <c r="D10" i="64"/>
  <c r="D11" i="64" s="1"/>
  <c r="G34" i="64"/>
  <c r="D10" i="63"/>
  <c r="E10" i="63" s="1"/>
  <c r="E9" i="63"/>
  <c r="I6" i="63"/>
  <c r="G34" i="63"/>
  <c r="G35" i="63"/>
  <c r="C15" i="62"/>
  <c r="C16" i="62" s="1"/>
  <c r="C17" i="62" s="1"/>
  <c r="D10" i="62"/>
  <c r="D11" i="62" s="1"/>
  <c r="G34" i="62"/>
  <c r="C15" i="61"/>
  <c r="C16" i="61" s="1"/>
  <c r="C17" i="61" s="1"/>
  <c r="D10" i="61"/>
  <c r="D11" i="61" s="1"/>
  <c r="E10" i="61"/>
  <c r="G34" i="61"/>
  <c r="G35" i="61"/>
  <c r="C15" i="60"/>
  <c r="C16" i="60" s="1"/>
  <c r="C17" i="60" s="1"/>
  <c r="D10" i="60"/>
  <c r="D11" i="60" s="1"/>
  <c r="C15" i="59"/>
  <c r="C16" i="59" s="1"/>
  <c r="C17" i="59" s="1"/>
  <c r="D10" i="59"/>
  <c r="D11" i="59" s="1"/>
  <c r="C13" i="58"/>
  <c r="D10" i="58"/>
  <c r="E10" i="58" s="1"/>
  <c r="G34" i="58"/>
  <c r="C12" i="57"/>
  <c r="C13" i="57" s="1"/>
  <c r="C14" i="57" s="1"/>
  <c r="C15" i="57" s="1"/>
  <c r="C16" i="57" s="1"/>
  <c r="E9" i="57"/>
  <c r="I6" i="57"/>
  <c r="D10" i="57"/>
  <c r="D11" i="57" s="1"/>
  <c r="G34" i="57"/>
  <c r="G35" i="57"/>
  <c r="C15" i="56"/>
  <c r="C16" i="56" s="1"/>
  <c r="C17" i="56" s="1"/>
  <c r="D10" i="56"/>
  <c r="D11" i="56" s="1"/>
  <c r="E11" i="56" s="1"/>
  <c r="E10" i="56"/>
  <c r="G34" i="56"/>
  <c r="E9" i="55"/>
  <c r="D10" i="55"/>
  <c r="E10" i="55" s="1"/>
  <c r="I6" i="55"/>
  <c r="G34" i="55"/>
  <c r="E9" i="54"/>
  <c r="D10" i="54"/>
  <c r="D11" i="54" s="1"/>
  <c r="D12" i="54" s="1"/>
  <c r="I6" i="54"/>
  <c r="G34" i="54"/>
  <c r="G35" i="54"/>
  <c r="D10" i="53"/>
  <c r="E10" i="53" s="1"/>
  <c r="E9" i="53"/>
  <c r="I6" i="53"/>
  <c r="G34" i="53"/>
  <c r="G35" i="53"/>
  <c r="D10" i="52"/>
  <c r="E10" i="52" s="1"/>
  <c r="E9" i="52"/>
  <c r="D11" i="52"/>
  <c r="E11" i="52" s="1"/>
  <c r="D10" i="51"/>
  <c r="E10" i="51" s="1"/>
  <c r="E9" i="51"/>
  <c r="I6" i="51"/>
  <c r="G34" i="51"/>
  <c r="G35" i="51"/>
  <c r="C15" i="50"/>
  <c r="C16" i="50" s="1"/>
  <c r="C17" i="50" s="1"/>
  <c r="D10" i="50"/>
  <c r="D11" i="50" s="1"/>
  <c r="G34" i="50"/>
  <c r="G35" i="50"/>
  <c r="D10" i="49"/>
  <c r="E10" i="49" s="1"/>
  <c r="E9" i="49"/>
  <c r="D11" i="49"/>
  <c r="D12" i="49" s="1"/>
  <c r="I6" i="49"/>
  <c r="G34" i="49"/>
  <c r="G35" i="49"/>
  <c r="C15" i="48"/>
  <c r="C16" i="48" s="1"/>
  <c r="C17" i="48" s="1"/>
  <c r="D10" i="48"/>
  <c r="D11" i="48" s="1"/>
  <c r="G34" i="48"/>
  <c r="D10" i="47"/>
  <c r="D11" i="47" s="1"/>
  <c r="E9" i="47"/>
  <c r="I6" i="47"/>
  <c r="G34" i="47"/>
  <c r="G35" i="47"/>
  <c r="D10" i="46"/>
  <c r="D11" i="46" s="1"/>
  <c r="E9" i="46"/>
  <c r="I6" i="46"/>
  <c r="G34" i="46"/>
  <c r="G35" i="46"/>
  <c r="D10" i="45"/>
  <c r="E10" i="45" s="1"/>
  <c r="E9" i="45"/>
  <c r="D11" i="45"/>
  <c r="D12" i="45" s="1"/>
  <c r="I6" i="45"/>
  <c r="G34" i="45"/>
  <c r="G35" i="45"/>
  <c r="C15" i="44"/>
  <c r="C16" i="44" s="1"/>
  <c r="C17" i="44" s="1"/>
  <c r="D10" i="44"/>
  <c r="D11" i="44" s="1"/>
  <c r="C15" i="43"/>
  <c r="C16" i="43" s="1"/>
  <c r="C17" i="43" s="1"/>
  <c r="I6" i="43"/>
  <c r="D10" i="43"/>
  <c r="D11" i="43" s="1"/>
  <c r="G34" i="43"/>
  <c r="C15" i="42"/>
  <c r="C16" i="42" s="1"/>
  <c r="C17" i="42" s="1"/>
  <c r="I6" i="42"/>
  <c r="D10" i="42"/>
  <c r="D11" i="42" s="1"/>
  <c r="G34" i="42"/>
  <c r="C15" i="41"/>
  <c r="C16" i="41" s="1"/>
  <c r="C17" i="41" s="1"/>
  <c r="I6" i="41"/>
  <c r="D10" i="41"/>
  <c r="D11" i="41" s="1"/>
  <c r="E10" i="41"/>
  <c r="G34" i="41"/>
  <c r="C15" i="40"/>
  <c r="C16" i="40" s="1"/>
  <c r="C17" i="40" s="1"/>
  <c r="I6" i="40"/>
  <c r="D10" i="40"/>
  <c r="D11" i="40" s="1"/>
  <c r="G34" i="40"/>
  <c r="C15" i="39"/>
  <c r="C16" i="39" s="1"/>
  <c r="C17" i="39" s="1"/>
  <c r="I6" i="39"/>
  <c r="D10" i="39"/>
  <c r="D11" i="39" s="1"/>
  <c r="G34" i="39"/>
  <c r="C15" i="38"/>
  <c r="C16" i="38" s="1"/>
  <c r="C17" i="38" s="1"/>
  <c r="D10" i="38"/>
  <c r="D11" i="38" s="1"/>
  <c r="D10" i="37"/>
  <c r="E10" i="37" s="1"/>
  <c r="E9" i="37"/>
  <c r="G34" i="37"/>
  <c r="D10" i="36"/>
  <c r="E10" i="36" s="1"/>
  <c r="E9" i="36"/>
  <c r="I6" i="36"/>
  <c r="G34" i="36"/>
  <c r="G35" i="36"/>
  <c r="C15" i="35"/>
  <c r="C16" i="35" s="1"/>
  <c r="C17" i="35" s="1"/>
  <c r="D10" i="35"/>
  <c r="D11" i="35" s="1"/>
  <c r="C15" i="34"/>
  <c r="C16" i="34" s="1"/>
  <c r="C17" i="34" s="1"/>
  <c r="D10" i="34"/>
  <c r="D11" i="34" s="1"/>
  <c r="E9" i="33"/>
  <c r="D10" i="33"/>
  <c r="E10" i="33" s="1"/>
  <c r="D11" i="33"/>
  <c r="D12" i="33" s="1"/>
  <c r="G34" i="33"/>
  <c r="C12" i="32"/>
  <c r="E9" i="32"/>
  <c r="D11" i="32"/>
  <c r="E11" i="32" s="1"/>
  <c r="I6" i="32"/>
  <c r="D10" i="32"/>
  <c r="E10" i="32" s="1"/>
  <c r="G34" i="32"/>
  <c r="G35" i="32"/>
  <c r="D10" i="31"/>
  <c r="D11" i="31" s="1"/>
  <c r="E9" i="31"/>
  <c r="C15" i="30"/>
  <c r="C16" i="30" s="1"/>
  <c r="C17" i="30" s="1"/>
  <c r="D10" i="30"/>
  <c r="D11" i="30" s="1"/>
  <c r="E9" i="29"/>
  <c r="D10" i="29"/>
  <c r="E10" i="29" s="1"/>
  <c r="I6" i="29"/>
  <c r="G34" i="29"/>
  <c r="G35" i="29"/>
  <c r="D10" i="28"/>
  <c r="D11" i="28" s="1"/>
  <c r="E9" i="28"/>
  <c r="C15" i="27"/>
  <c r="C16" i="27" s="1"/>
  <c r="C17" i="27" s="1"/>
  <c r="D10" i="27"/>
  <c r="D11" i="27" s="1"/>
  <c r="G34" i="27"/>
  <c r="C15" i="26"/>
  <c r="C16" i="26" s="1"/>
  <c r="C17" i="26" s="1"/>
  <c r="D10" i="26"/>
  <c r="D11" i="26" s="1"/>
  <c r="E10" i="26"/>
  <c r="C15" i="25"/>
  <c r="C16" i="25" s="1"/>
  <c r="C17" i="25" s="1"/>
  <c r="I6" i="25"/>
  <c r="D10" i="25"/>
  <c r="D11" i="25" s="1"/>
  <c r="G34" i="25"/>
  <c r="G35" i="25"/>
  <c r="D10" i="24"/>
  <c r="D11" i="24" s="1"/>
  <c r="E9" i="24"/>
  <c r="D10" i="23"/>
  <c r="E10" i="23" s="1"/>
  <c r="E9" i="23"/>
  <c r="G34" i="23"/>
  <c r="G35" i="23"/>
  <c r="I6" i="23"/>
  <c r="C13" i="22"/>
  <c r="D10" i="22"/>
  <c r="D11" i="22" s="1"/>
  <c r="D10" i="21"/>
  <c r="D11" i="21" s="1"/>
  <c r="E9" i="21"/>
  <c r="I6" i="21"/>
  <c r="G34" i="21"/>
  <c r="G35" i="21"/>
  <c r="C15" i="20"/>
  <c r="C16" i="20" s="1"/>
  <c r="C17" i="20" s="1"/>
  <c r="I6" i="20"/>
  <c r="D10" i="20"/>
  <c r="D11" i="20" s="1"/>
  <c r="E10" i="20"/>
  <c r="G34" i="20"/>
  <c r="C15" i="19"/>
  <c r="C16" i="19" s="1"/>
  <c r="C17" i="19" s="1"/>
  <c r="D10" i="19"/>
  <c r="D11" i="19" s="1"/>
  <c r="E10" i="19"/>
  <c r="C15" i="18"/>
  <c r="C16" i="18" s="1"/>
  <c r="C17" i="18" s="1"/>
  <c r="D10" i="18"/>
  <c r="E10" i="18" s="1"/>
  <c r="C13" i="17"/>
  <c r="D10" i="17"/>
  <c r="D11" i="17" s="1"/>
  <c r="D10" i="16"/>
  <c r="E10" i="16" s="1"/>
  <c r="E9" i="16"/>
  <c r="I6" i="16"/>
  <c r="G34" i="16"/>
  <c r="G35" i="16"/>
  <c r="D10" i="15"/>
  <c r="E10" i="15" s="1"/>
  <c r="E9" i="15"/>
  <c r="I6" i="15"/>
  <c r="G34" i="15"/>
  <c r="G35" i="15"/>
  <c r="E9" i="14"/>
  <c r="D10" i="14"/>
  <c r="D11" i="14" s="1"/>
  <c r="I6" i="14"/>
  <c r="G34" i="14"/>
  <c r="G35" i="14"/>
  <c r="D10" i="13"/>
  <c r="E10" i="13" s="1"/>
  <c r="E9" i="13"/>
  <c r="I6" i="13"/>
  <c r="G34" i="13"/>
  <c r="G35" i="13"/>
  <c r="E9" i="11"/>
  <c r="D10" i="11"/>
  <c r="E10" i="11" s="1"/>
  <c r="I6" i="11"/>
  <c r="G34" i="11"/>
  <c r="G35" i="11"/>
  <c r="D10" i="10"/>
  <c r="E10" i="10" s="1"/>
  <c r="E9" i="10"/>
  <c r="I6" i="10"/>
  <c r="G34" i="10"/>
  <c r="G35" i="10"/>
  <c r="C14" i="9"/>
  <c r="D10" i="9"/>
  <c r="D11" i="9" s="1"/>
  <c r="C15" i="8"/>
  <c r="C16" i="8" s="1"/>
  <c r="C17" i="8" s="1"/>
  <c r="D10" i="8"/>
  <c r="D11" i="8" s="1"/>
  <c r="D10" i="7"/>
  <c r="E10" i="7" s="1"/>
  <c r="E9" i="7"/>
  <c r="I6" i="7"/>
  <c r="E9" i="6"/>
  <c r="D10" i="6"/>
  <c r="E10" i="6" s="1"/>
  <c r="G34" i="6"/>
  <c r="E9" i="5"/>
  <c r="D10" i="5"/>
  <c r="D11" i="5" s="1"/>
  <c r="I6" i="5"/>
  <c r="G34" i="5"/>
  <c r="G35" i="5"/>
  <c r="D10" i="3"/>
  <c r="E10" i="3" s="1"/>
  <c r="E9" i="3"/>
  <c r="I6" i="3"/>
  <c r="G34" i="3"/>
  <c r="G35" i="3"/>
  <c r="D10" i="1"/>
  <c r="E10" i="1" s="1"/>
  <c r="E9" i="1"/>
  <c r="G34" i="1"/>
  <c r="I6" i="4"/>
  <c r="G34" i="4"/>
  <c r="G35" i="4"/>
  <c r="D9" i="4"/>
  <c r="C9" i="4"/>
  <c r="C10" i="4" s="1"/>
  <c r="C11" i="4" s="1"/>
  <c r="C12" i="4" s="1"/>
  <c r="C13" i="4" s="1"/>
  <c r="C14" i="4" s="1"/>
  <c r="C15" i="4" s="1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26" i="4" s="1"/>
  <c r="C27" i="4" s="1"/>
  <c r="C28" i="4" s="1"/>
  <c r="C29" i="4" s="1"/>
  <c r="C30" i="4" s="1"/>
  <c r="C31" i="4" s="1"/>
  <c r="C32" i="4" s="1"/>
  <c r="B9" i="4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F6" i="4"/>
  <c r="E8" i="4" s="1"/>
  <c r="F5" i="4"/>
  <c r="F4" i="4"/>
  <c r="F2" i="4"/>
  <c r="C124" i="2"/>
  <c r="C123" i="2"/>
  <c r="C122" i="2"/>
  <c r="C118" i="2"/>
  <c r="C117" i="2"/>
  <c r="C116" i="2"/>
  <c r="C115" i="2"/>
  <c r="C114" i="2"/>
  <c r="C113" i="2"/>
  <c r="C109" i="2"/>
  <c r="C108" i="2"/>
  <c r="C107" i="2"/>
  <c r="C106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23" i="2"/>
  <c r="C24" i="2"/>
  <c r="C25" i="2"/>
  <c r="C26" i="2"/>
  <c r="C27" i="2"/>
  <c r="C22" i="2"/>
  <c r="D11" i="18" l="1"/>
  <c r="E10" i="31"/>
  <c r="E10" i="54"/>
  <c r="D11" i="67"/>
  <c r="E11" i="67" s="1"/>
  <c r="E10" i="5"/>
  <c r="D11" i="37"/>
  <c r="D12" i="37" s="1"/>
  <c r="E10" i="43"/>
  <c r="D11" i="6"/>
  <c r="E11" i="6" s="1"/>
  <c r="E10" i="25"/>
  <c r="E10" i="40"/>
  <c r="D11" i="66"/>
  <c r="D12" i="66" s="1"/>
  <c r="E10" i="72"/>
  <c r="D11" i="69"/>
  <c r="D12" i="69" s="1"/>
  <c r="D13" i="69" s="1"/>
  <c r="D11" i="23"/>
  <c r="E11" i="23" s="1"/>
  <c r="E10" i="34"/>
  <c r="E10" i="57"/>
  <c r="E10" i="59"/>
  <c r="E10" i="68"/>
  <c r="E11" i="84"/>
  <c r="E10" i="39"/>
  <c r="D11" i="83"/>
  <c r="D12" i="83" s="1"/>
  <c r="D13" i="83" s="1"/>
  <c r="E11" i="80"/>
  <c r="E10" i="81"/>
  <c r="D11" i="89"/>
  <c r="D12" i="88"/>
  <c r="E11" i="88"/>
  <c r="E10" i="88"/>
  <c r="E10" i="86"/>
  <c r="D13" i="80"/>
  <c r="D14" i="80" s="1"/>
  <c r="E14" i="80" s="1"/>
  <c r="E12" i="80"/>
  <c r="E10" i="79"/>
  <c r="E10" i="77"/>
  <c r="E10" i="75"/>
  <c r="D11" i="74"/>
  <c r="D12" i="74" s="1"/>
  <c r="E11" i="72"/>
  <c r="D12" i="72"/>
  <c r="D13" i="72" s="1"/>
  <c r="E11" i="69"/>
  <c r="D12" i="67"/>
  <c r="D13" i="67" s="1"/>
  <c r="E11" i="66"/>
  <c r="D12" i="65"/>
  <c r="E12" i="65" s="1"/>
  <c r="D11" i="63"/>
  <c r="D11" i="58"/>
  <c r="D12" i="52"/>
  <c r="E12" i="52" s="1"/>
  <c r="E11" i="49"/>
  <c r="D12" i="47"/>
  <c r="D13" i="47" s="1"/>
  <c r="E11" i="47"/>
  <c r="E10" i="47"/>
  <c r="D12" i="46"/>
  <c r="D13" i="46" s="1"/>
  <c r="E11" i="46"/>
  <c r="E10" i="46"/>
  <c r="D12" i="43"/>
  <c r="E11" i="43"/>
  <c r="E11" i="37"/>
  <c r="E11" i="33"/>
  <c r="E11" i="31"/>
  <c r="D12" i="31"/>
  <c r="E12" i="31" s="1"/>
  <c r="D11" i="29"/>
  <c r="D12" i="29" s="1"/>
  <c r="D12" i="28"/>
  <c r="E11" i="28"/>
  <c r="E10" i="28"/>
  <c r="D12" i="26"/>
  <c r="E11" i="26"/>
  <c r="D12" i="24"/>
  <c r="D13" i="24" s="1"/>
  <c r="E11" i="24"/>
  <c r="E10" i="24"/>
  <c r="E10" i="21"/>
  <c r="E11" i="20"/>
  <c r="D12" i="20"/>
  <c r="D12" i="19"/>
  <c r="E11" i="19"/>
  <c r="D11" i="15"/>
  <c r="D12" i="15" s="1"/>
  <c r="D12" i="14"/>
  <c r="E11" i="14"/>
  <c r="E10" i="14"/>
  <c r="D11" i="10"/>
  <c r="D12" i="10" s="1"/>
  <c r="D11" i="90"/>
  <c r="D13" i="88"/>
  <c r="E12" i="88"/>
  <c r="D13" i="87"/>
  <c r="E12" i="87"/>
  <c r="E11" i="87"/>
  <c r="E12" i="86"/>
  <c r="D13" i="86"/>
  <c r="E11" i="86"/>
  <c r="C18" i="86"/>
  <c r="E11" i="85"/>
  <c r="D12" i="85"/>
  <c r="E10" i="85"/>
  <c r="C18" i="85"/>
  <c r="D14" i="84"/>
  <c r="E13" i="84"/>
  <c r="E12" i="84"/>
  <c r="C18" i="84"/>
  <c r="E12" i="83"/>
  <c r="E11" i="83"/>
  <c r="D11" i="82"/>
  <c r="D13" i="81"/>
  <c r="E12" i="81"/>
  <c r="E11" i="81"/>
  <c r="C18" i="80"/>
  <c r="D12" i="79"/>
  <c r="E12" i="79" s="1"/>
  <c r="C13" i="79"/>
  <c r="D12" i="78"/>
  <c r="E12" i="78" s="1"/>
  <c r="E10" i="78"/>
  <c r="C13" i="78"/>
  <c r="E11" i="77"/>
  <c r="D12" i="77"/>
  <c r="C18" i="77"/>
  <c r="E11" i="76"/>
  <c r="D12" i="76"/>
  <c r="E10" i="76"/>
  <c r="C15" i="76"/>
  <c r="E11" i="75"/>
  <c r="D12" i="75"/>
  <c r="C15" i="75"/>
  <c r="D13" i="74"/>
  <c r="E12" i="74"/>
  <c r="E11" i="74"/>
  <c r="E11" i="73"/>
  <c r="D12" i="73"/>
  <c r="C18" i="73"/>
  <c r="D14" i="72"/>
  <c r="E13" i="72"/>
  <c r="E12" i="72"/>
  <c r="C18" i="72"/>
  <c r="D11" i="71"/>
  <c r="D11" i="70"/>
  <c r="E12" i="69"/>
  <c r="D12" i="68"/>
  <c r="E12" i="68" s="1"/>
  <c r="C13" i="68"/>
  <c r="E13" i="67"/>
  <c r="D14" i="67"/>
  <c r="E12" i="67"/>
  <c r="E12" i="66"/>
  <c r="D13" i="66"/>
  <c r="E11" i="64"/>
  <c r="D12" i="64"/>
  <c r="E10" i="64"/>
  <c r="C18" i="64"/>
  <c r="E11" i="62"/>
  <c r="D12" i="62"/>
  <c r="E10" i="62"/>
  <c r="C18" i="62"/>
  <c r="E11" i="61"/>
  <c r="D12" i="61"/>
  <c r="C18" i="61"/>
  <c r="E11" i="60"/>
  <c r="D12" i="60"/>
  <c r="E10" i="60"/>
  <c r="C18" i="60"/>
  <c r="E11" i="59"/>
  <c r="D12" i="59"/>
  <c r="C18" i="59"/>
  <c r="C14" i="58"/>
  <c r="E11" i="57"/>
  <c r="D12" i="57"/>
  <c r="E12" i="57" s="1"/>
  <c r="C17" i="57"/>
  <c r="D12" i="56"/>
  <c r="C18" i="56"/>
  <c r="D11" i="55"/>
  <c r="D13" i="54"/>
  <c r="E12" i="54"/>
  <c r="E11" i="54"/>
  <c r="D11" i="53"/>
  <c r="D13" i="52"/>
  <c r="D11" i="51"/>
  <c r="E11" i="50"/>
  <c r="D12" i="50"/>
  <c r="E10" i="50"/>
  <c r="C18" i="50"/>
  <c r="D13" i="49"/>
  <c r="E12" i="49"/>
  <c r="E11" i="48"/>
  <c r="D12" i="48"/>
  <c r="E10" i="48"/>
  <c r="C18" i="48"/>
  <c r="E12" i="47"/>
  <c r="D13" i="45"/>
  <c r="E12" i="45"/>
  <c r="E11" i="45"/>
  <c r="E11" i="44"/>
  <c r="D12" i="44"/>
  <c r="E10" i="44"/>
  <c r="C18" i="44"/>
  <c r="C18" i="43"/>
  <c r="E11" i="42"/>
  <c r="D12" i="42"/>
  <c r="E10" i="42"/>
  <c r="C18" i="42"/>
  <c r="E11" i="41"/>
  <c r="D12" i="41"/>
  <c r="C18" i="41"/>
  <c r="E11" i="40"/>
  <c r="D12" i="40"/>
  <c r="C18" i="40"/>
  <c r="E11" i="39"/>
  <c r="D12" i="39"/>
  <c r="C18" i="39"/>
  <c r="E11" i="38"/>
  <c r="D12" i="38"/>
  <c r="E10" i="38"/>
  <c r="C18" i="38"/>
  <c r="D13" i="37"/>
  <c r="E12" i="37"/>
  <c r="D11" i="36"/>
  <c r="E11" i="35"/>
  <c r="D12" i="35"/>
  <c r="E10" i="35"/>
  <c r="C18" i="35"/>
  <c r="E11" i="34"/>
  <c r="D12" i="34"/>
  <c r="C18" i="34"/>
  <c r="D13" i="33"/>
  <c r="E12" i="33"/>
  <c r="D12" i="32"/>
  <c r="E12" i="32" s="1"/>
  <c r="C13" i="32"/>
  <c r="E11" i="30"/>
  <c r="D12" i="30"/>
  <c r="E10" i="30"/>
  <c r="C18" i="30"/>
  <c r="D13" i="29"/>
  <c r="E12" i="29"/>
  <c r="E11" i="29"/>
  <c r="E12" i="28"/>
  <c r="D13" i="28"/>
  <c r="E11" i="27"/>
  <c r="D12" i="27"/>
  <c r="E10" i="27"/>
  <c r="C18" i="27"/>
  <c r="C18" i="26"/>
  <c r="E11" i="25"/>
  <c r="D12" i="25"/>
  <c r="C18" i="25"/>
  <c r="D12" i="22"/>
  <c r="E12" i="22" s="1"/>
  <c r="E11" i="22"/>
  <c r="E10" i="22"/>
  <c r="C14" i="22"/>
  <c r="D13" i="22"/>
  <c r="E13" i="22" s="1"/>
  <c r="D12" i="21"/>
  <c r="E11" i="21"/>
  <c r="C18" i="20"/>
  <c r="C18" i="19"/>
  <c r="C18" i="18"/>
  <c r="D12" i="17"/>
  <c r="E12" i="17" s="1"/>
  <c r="E11" i="17"/>
  <c r="E10" i="17"/>
  <c r="C14" i="17"/>
  <c r="D11" i="16"/>
  <c r="D13" i="15"/>
  <c r="E12" i="15"/>
  <c r="E11" i="15"/>
  <c r="D13" i="14"/>
  <c r="E12" i="14"/>
  <c r="D11" i="13"/>
  <c r="D11" i="11"/>
  <c r="E12" i="10"/>
  <c r="D13" i="10"/>
  <c r="E11" i="10"/>
  <c r="E11" i="9"/>
  <c r="D12" i="9"/>
  <c r="E10" i="9"/>
  <c r="C15" i="9"/>
  <c r="E11" i="8"/>
  <c r="D12" i="8"/>
  <c r="E10" i="8"/>
  <c r="C18" i="8"/>
  <c r="D11" i="7"/>
  <c r="D12" i="5"/>
  <c r="E11" i="5"/>
  <c r="D11" i="3"/>
  <c r="D11" i="1"/>
  <c r="E9" i="4"/>
  <c r="D10" i="4"/>
  <c r="D11" i="4" s="1"/>
  <c r="D12" i="4" s="1"/>
  <c r="C18" i="2"/>
  <c r="C17" i="2"/>
  <c r="C16" i="2"/>
  <c r="C15" i="2"/>
  <c r="C14" i="2"/>
  <c r="C13" i="2"/>
  <c r="B24" i="2"/>
  <c r="B25" i="2" s="1"/>
  <c r="B26" i="2" s="1"/>
  <c r="B27" i="2" s="1"/>
  <c r="B23" i="2"/>
  <c r="D12" i="23" l="1"/>
  <c r="D13" i="23" s="1"/>
  <c r="E12" i="24"/>
  <c r="D13" i="17"/>
  <c r="E13" i="17" s="1"/>
  <c r="D12" i="6"/>
  <c r="D13" i="65"/>
  <c r="D13" i="31"/>
  <c r="E12" i="46"/>
  <c r="D12" i="18"/>
  <c r="E11" i="18"/>
  <c r="E13" i="80"/>
  <c r="E11" i="89"/>
  <c r="D12" i="89"/>
  <c r="D12" i="63"/>
  <c r="E11" i="63"/>
  <c r="D12" i="58"/>
  <c r="E11" i="58"/>
  <c r="D13" i="43"/>
  <c r="E12" i="43"/>
  <c r="E12" i="26"/>
  <c r="D13" i="26"/>
  <c r="D13" i="20"/>
  <c r="E12" i="20"/>
  <c r="E12" i="19"/>
  <c r="D13" i="19"/>
  <c r="E12" i="6"/>
  <c r="D13" i="6"/>
  <c r="D12" i="90"/>
  <c r="E11" i="90"/>
  <c r="E13" i="88"/>
  <c r="D14" i="88"/>
  <c r="E13" i="87"/>
  <c r="D14" i="87"/>
  <c r="D14" i="86"/>
  <c r="E13" i="86"/>
  <c r="C19" i="86"/>
  <c r="C19" i="85"/>
  <c r="D13" i="85"/>
  <c r="E12" i="85"/>
  <c r="E14" i="84"/>
  <c r="D15" i="84"/>
  <c r="C19" i="84"/>
  <c r="D14" i="83"/>
  <c r="E13" i="83"/>
  <c r="D12" i="82"/>
  <c r="E11" i="82"/>
  <c r="E13" i="81"/>
  <c r="D14" i="81"/>
  <c r="C19" i="80"/>
  <c r="D15" i="80"/>
  <c r="C14" i="79"/>
  <c r="D13" i="79"/>
  <c r="E13" i="79" s="1"/>
  <c r="C14" i="78"/>
  <c r="D13" i="78"/>
  <c r="E13" i="78" s="1"/>
  <c r="D13" i="77"/>
  <c r="E12" i="77"/>
  <c r="C19" i="77"/>
  <c r="D13" i="76"/>
  <c r="E12" i="76"/>
  <c r="C16" i="76"/>
  <c r="E12" i="75"/>
  <c r="D13" i="75"/>
  <c r="C16" i="75"/>
  <c r="E13" i="74"/>
  <c r="D14" i="74"/>
  <c r="C19" i="73"/>
  <c r="D13" i="73"/>
  <c r="E12" i="73"/>
  <c r="E14" i="72"/>
  <c r="D15" i="72"/>
  <c r="C19" i="72"/>
  <c r="D12" i="71"/>
  <c r="E11" i="71"/>
  <c r="D12" i="70"/>
  <c r="E11" i="70"/>
  <c r="E13" i="69"/>
  <c r="D14" i="69"/>
  <c r="C14" i="68"/>
  <c r="D13" i="68"/>
  <c r="E13" i="68" s="1"/>
  <c r="D15" i="67"/>
  <c r="E14" i="67"/>
  <c r="D14" i="66"/>
  <c r="E13" i="66"/>
  <c r="E13" i="65"/>
  <c r="D14" i="65"/>
  <c r="C19" i="64"/>
  <c r="D13" i="64"/>
  <c r="E12" i="64"/>
  <c r="C19" i="62"/>
  <c r="E12" i="62"/>
  <c r="D13" i="62"/>
  <c r="C19" i="61"/>
  <c r="E12" i="61"/>
  <c r="D13" i="61"/>
  <c r="D13" i="60"/>
  <c r="E12" i="60"/>
  <c r="C19" i="60"/>
  <c r="C19" i="59"/>
  <c r="E12" i="59"/>
  <c r="D13" i="59"/>
  <c r="C15" i="58"/>
  <c r="D13" i="57"/>
  <c r="C18" i="57"/>
  <c r="E12" i="56"/>
  <c r="D13" i="56"/>
  <c r="C19" i="56"/>
  <c r="E11" i="55"/>
  <c r="D12" i="55"/>
  <c r="E13" i="54"/>
  <c r="D14" i="54"/>
  <c r="D12" i="53"/>
  <c r="E11" i="53"/>
  <c r="D14" i="52"/>
  <c r="E13" i="52"/>
  <c r="D12" i="51"/>
  <c r="E11" i="51"/>
  <c r="C19" i="50"/>
  <c r="E12" i="50"/>
  <c r="D13" i="50"/>
  <c r="D14" i="49"/>
  <c r="E13" i="49"/>
  <c r="C19" i="48"/>
  <c r="E12" i="48"/>
  <c r="D13" i="48"/>
  <c r="E13" i="47"/>
  <c r="D14" i="47"/>
  <c r="E13" i="46"/>
  <c r="D14" i="46"/>
  <c r="E13" i="45"/>
  <c r="D14" i="45"/>
  <c r="C19" i="44"/>
  <c r="E12" i="44"/>
  <c r="D13" i="44"/>
  <c r="C19" i="43"/>
  <c r="C19" i="42"/>
  <c r="D13" i="42"/>
  <c r="E12" i="42"/>
  <c r="C19" i="41"/>
  <c r="D13" i="41"/>
  <c r="E12" i="41"/>
  <c r="C19" i="40"/>
  <c r="D13" i="40"/>
  <c r="E12" i="40"/>
  <c r="C19" i="39"/>
  <c r="D13" i="39"/>
  <c r="E12" i="39"/>
  <c r="C19" i="38"/>
  <c r="D13" i="38"/>
  <c r="E12" i="38"/>
  <c r="E13" i="37"/>
  <c r="D14" i="37"/>
  <c r="D12" i="36"/>
  <c r="E11" i="36"/>
  <c r="E12" i="35"/>
  <c r="D13" i="35"/>
  <c r="C19" i="35"/>
  <c r="C19" i="34"/>
  <c r="E12" i="34"/>
  <c r="D13" i="34"/>
  <c r="E13" i="33"/>
  <c r="D14" i="33"/>
  <c r="C14" i="32"/>
  <c r="D13" i="32"/>
  <c r="E13" i="32" s="1"/>
  <c r="E13" i="31"/>
  <c r="D14" i="31"/>
  <c r="E12" i="30"/>
  <c r="D13" i="30"/>
  <c r="C19" i="30"/>
  <c r="E13" i="29"/>
  <c r="D14" i="29"/>
  <c r="E13" i="28"/>
  <c r="D14" i="28"/>
  <c r="E12" i="27"/>
  <c r="D13" i="27"/>
  <c r="C19" i="27"/>
  <c r="C19" i="26"/>
  <c r="C19" i="25"/>
  <c r="D13" i="25"/>
  <c r="E12" i="25"/>
  <c r="E13" i="24"/>
  <c r="D14" i="24"/>
  <c r="D14" i="22"/>
  <c r="E14" i="22" s="1"/>
  <c r="C15" i="22"/>
  <c r="D13" i="21"/>
  <c r="E12" i="21"/>
  <c r="C19" i="20"/>
  <c r="C19" i="19"/>
  <c r="C19" i="18"/>
  <c r="C15" i="17"/>
  <c r="D14" i="17"/>
  <c r="E14" i="17" s="1"/>
  <c r="D12" i="16"/>
  <c r="E11" i="16"/>
  <c r="D14" i="15"/>
  <c r="E13" i="15"/>
  <c r="E13" i="14"/>
  <c r="D14" i="14"/>
  <c r="D12" i="13"/>
  <c r="E11" i="13"/>
  <c r="D12" i="11"/>
  <c r="E11" i="11"/>
  <c r="E13" i="10"/>
  <c r="D14" i="10"/>
  <c r="E12" i="9"/>
  <c r="D13" i="9"/>
  <c r="C16" i="9"/>
  <c r="E12" i="8"/>
  <c r="D13" i="8"/>
  <c r="C19" i="8"/>
  <c r="D12" i="7"/>
  <c r="E11" i="7"/>
  <c r="D13" i="5"/>
  <c r="E12" i="5"/>
  <c r="D12" i="3"/>
  <c r="E11" i="3"/>
  <c r="D12" i="1"/>
  <c r="E11" i="1"/>
  <c r="E10" i="4"/>
  <c r="D13" i="4"/>
  <c r="E12" i="4"/>
  <c r="E11" i="4"/>
  <c r="B31" i="2"/>
  <c r="B32" i="2" s="1"/>
  <c r="B33" i="2" s="1"/>
  <c r="B34" i="2" s="1"/>
  <c r="B35" i="2" s="1"/>
  <c r="B36" i="2" s="1"/>
  <c r="B37" i="2" s="1"/>
  <c r="B41" i="2" s="1"/>
  <c r="B42" i="2" s="1"/>
  <c r="B43" i="2" s="1"/>
  <c r="B44" i="2" s="1"/>
  <c r="B45" i="2" s="1"/>
  <c r="B46" i="2" s="1"/>
  <c r="B47" i="2" s="1"/>
  <c r="B48" i="2" s="1"/>
  <c r="B49" i="2" s="1"/>
  <c r="B53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E12" i="23" l="1"/>
  <c r="E12" i="18"/>
  <c r="D13" i="18"/>
  <c r="E12" i="89"/>
  <c r="D13" i="89"/>
  <c r="D13" i="63"/>
  <c r="E12" i="63"/>
  <c r="E12" i="58"/>
  <c r="D13" i="58"/>
  <c r="E13" i="43"/>
  <c r="D14" i="43"/>
  <c r="D14" i="26"/>
  <c r="E13" i="26"/>
  <c r="D14" i="20"/>
  <c r="E13" i="20"/>
  <c r="D14" i="19"/>
  <c r="E13" i="19"/>
  <c r="E13" i="6"/>
  <c r="D14" i="6"/>
  <c r="E12" i="90"/>
  <c r="D13" i="90"/>
  <c r="E14" i="88"/>
  <c r="D15" i="88"/>
  <c r="D15" i="87"/>
  <c r="E14" i="87"/>
  <c r="E14" i="86"/>
  <c r="D15" i="86"/>
  <c r="C20" i="86"/>
  <c r="D14" i="85"/>
  <c r="E13" i="85"/>
  <c r="C20" i="85"/>
  <c r="C20" i="84"/>
  <c r="D16" i="84"/>
  <c r="E15" i="84"/>
  <c r="D15" i="83"/>
  <c r="E14" i="83"/>
  <c r="E12" i="82"/>
  <c r="D13" i="82"/>
  <c r="D15" i="81"/>
  <c r="E14" i="81"/>
  <c r="C20" i="80"/>
  <c r="E15" i="80"/>
  <c r="D16" i="80"/>
  <c r="C15" i="79"/>
  <c r="D14" i="79"/>
  <c r="E14" i="79" s="1"/>
  <c r="D14" i="78"/>
  <c r="C15" i="78"/>
  <c r="E14" i="78"/>
  <c r="D14" i="77"/>
  <c r="E13" i="77"/>
  <c r="C20" i="77"/>
  <c r="C17" i="76"/>
  <c r="E13" i="76"/>
  <c r="D14" i="76"/>
  <c r="C17" i="75"/>
  <c r="E13" i="75"/>
  <c r="D14" i="75"/>
  <c r="D15" i="74"/>
  <c r="E14" i="74"/>
  <c r="D14" i="73"/>
  <c r="E13" i="73"/>
  <c r="C20" i="73"/>
  <c r="C20" i="72"/>
  <c r="D16" i="72"/>
  <c r="E15" i="72"/>
  <c r="D13" i="71"/>
  <c r="E12" i="71"/>
  <c r="E12" i="70"/>
  <c r="D13" i="70"/>
  <c r="D15" i="69"/>
  <c r="E14" i="69"/>
  <c r="C15" i="68"/>
  <c r="D14" i="68"/>
  <c r="E14" i="68" s="1"/>
  <c r="E15" i="67"/>
  <c r="D16" i="67"/>
  <c r="D15" i="66"/>
  <c r="E14" i="66"/>
  <c r="D15" i="65"/>
  <c r="E14" i="65"/>
  <c r="C20" i="64"/>
  <c r="D14" i="64"/>
  <c r="E13" i="64"/>
  <c r="C20" i="62"/>
  <c r="D14" i="62"/>
  <c r="E13" i="62"/>
  <c r="D14" i="61"/>
  <c r="E13" i="61"/>
  <c r="C20" i="61"/>
  <c r="D14" i="60"/>
  <c r="E13" i="60"/>
  <c r="C20" i="60"/>
  <c r="C20" i="59"/>
  <c r="D14" i="59"/>
  <c r="E13" i="59"/>
  <c r="C16" i="58"/>
  <c r="C19" i="57"/>
  <c r="D14" i="57"/>
  <c r="E13" i="57"/>
  <c r="C20" i="56"/>
  <c r="D14" i="56"/>
  <c r="E13" i="56"/>
  <c r="D13" i="55"/>
  <c r="E12" i="55"/>
  <c r="D15" i="54"/>
  <c r="E14" i="54"/>
  <c r="D13" i="53"/>
  <c r="E12" i="53"/>
  <c r="D15" i="52"/>
  <c r="E14" i="52"/>
  <c r="D13" i="51"/>
  <c r="E12" i="51"/>
  <c r="D14" i="50"/>
  <c r="E13" i="50"/>
  <c r="C20" i="50"/>
  <c r="D15" i="49"/>
  <c r="E14" i="49"/>
  <c r="C20" i="48"/>
  <c r="D14" i="48"/>
  <c r="E13" i="48"/>
  <c r="D15" i="47"/>
  <c r="E14" i="47"/>
  <c r="D15" i="46"/>
  <c r="E14" i="46"/>
  <c r="D15" i="45"/>
  <c r="E14" i="45"/>
  <c r="D14" i="44"/>
  <c r="E13" i="44"/>
  <c r="C20" i="44"/>
  <c r="C20" i="43"/>
  <c r="C20" i="42"/>
  <c r="D14" i="42"/>
  <c r="E13" i="42"/>
  <c r="D14" i="41"/>
  <c r="E13" i="41"/>
  <c r="C20" i="41"/>
  <c r="D14" i="40"/>
  <c r="E13" i="40"/>
  <c r="C20" i="40"/>
  <c r="D14" i="39"/>
  <c r="E13" i="39"/>
  <c r="C20" i="39"/>
  <c r="D14" i="38"/>
  <c r="E13" i="38"/>
  <c r="C20" i="38"/>
  <c r="D15" i="37"/>
  <c r="E14" i="37"/>
  <c r="E12" i="36"/>
  <c r="D13" i="36"/>
  <c r="C20" i="35"/>
  <c r="D14" i="35"/>
  <c r="E13" i="35"/>
  <c r="C20" i="34"/>
  <c r="D14" i="34"/>
  <c r="E13" i="34"/>
  <c r="D15" i="33"/>
  <c r="E14" i="33"/>
  <c r="C15" i="32"/>
  <c r="D14" i="32"/>
  <c r="E14" i="32" s="1"/>
  <c r="E14" i="31"/>
  <c r="D15" i="31"/>
  <c r="D14" i="30"/>
  <c r="E13" i="30"/>
  <c r="C20" i="30"/>
  <c r="D15" i="29"/>
  <c r="E14" i="29"/>
  <c r="D15" i="28"/>
  <c r="E14" i="28"/>
  <c r="D14" i="27"/>
  <c r="E13" i="27"/>
  <c r="C20" i="27"/>
  <c r="C20" i="26"/>
  <c r="D14" i="25"/>
  <c r="E13" i="25"/>
  <c r="C20" i="25"/>
  <c r="E14" i="24"/>
  <c r="D15" i="24"/>
  <c r="E13" i="23"/>
  <c r="D14" i="23"/>
  <c r="C16" i="22"/>
  <c r="D15" i="22"/>
  <c r="E15" i="22" s="1"/>
  <c r="E13" i="21"/>
  <c r="D14" i="21"/>
  <c r="C20" i="20"/>
  <c r="C20" i="19"/>
  <c r="C20" i="18"/>
  <c r="E15" i="17"/>
  <c r="C16" i="17"/>
  <c r="D15" i="17"/>
  <c r="E12" i="16"/>
  <c r="D13" i="16"/>
  <c r="D15" i="15"/>
  <c r="E14" i="15"/>
  <c r="D15" i="14"/>
  <c r="E14" i="14"/>
  <c r="E12" i="13"/>
  <c r="D13" i="13"/>
  <c r="D13" i="11"/>
  <c r="E12" i="11"/>
  <c r="D15" i="10"/>
  <c r="E14" i="10"/>
  <c r="C17" i="9"/>
  <c r="E13" i="9"/>
  <c r="D14" i="9"/>
  <c r="D14" i="8"/>
  <c r="E13" i="8"/>
  <c r="C20" i="8"/>
  <c r="E12" i="7"/>
  <c r="D13" i="7"/>
  <c r="E13" i="5"/>
  <c r="D14" i="5"/>
  <c r="E12" i="3"/>
  <c r="D13" i="3"/>
  <c r="D13" i="1"/>
  <c r="E12" i="1"/>
  <c r="E13" i="4"/>
  <c r="D14" i="4"/>
  <c r="B106" i="2"/>
  <c r="B107" i="2" s="1"/>
  <c r="B108" i="2" s="1"/>
  <c r="B109" i="2" s="1"/>
  <c r="D14" i="18" l="1"/>
  <c r="E13" i="18"/>
  <c r="E13" i="89"/>
  <c r="D14" i="89"/>
  <c r="D14" i="63"/>
  <c r="E13" i="63"/>
  <c r="E13" i="58"/>
  <c r="D14" i="58"/>
  <c r="E14" i="43"/>
  <c r="D15" i="43"/>
  <c r="E14" i="26"/>
  <c r="D15" i="26"/>
  <c r="E14" i="20"/>
  <c r="D15" i="20"/>
  <c r="E14" i="19"/>
  <c r="D15" i="19"/>
  <c r="D15" i="6"/>
  <c r="E14" i="6"/>
  <c r="D14" i="90"/>
  <c r="E13" i="90"/>
  <c r="E15" i="88"/>
  <c r="D16" i="88"/>
  <c r="E15" i="87"/>
  <c r="D16" i="87"/>
  <c r="C21" i="86"/>
  <c r="E15" i="86"/>
  <c r="D16" i="86"/>
  <c r="D15" i="85"/>
  <c r="E14" i="85"/>
  <c r="C21" i="85"/>
  <c r="C21" i="84"/>
  <c r="E16" i="84"/>
  <c r="D17" i="84"/>
  <c r="D16" i="83"/>
  <c r="E15" i="83"/>
  <c r="E13" i="82"/>
  <c r="D14" i="82"/>
  <c r="D16" i="81"/>
  <c r="E15" i="81"/>
  <c r="C21" i="80"/>
  <c r="E16" i="80"/>
  <c r="D17" i="80"/>
  <c r="C16" i="79"/>
  <c r="D15" i="79"/>
  <c r="E15" i="79" s="1"/>
  <c r="C16" i="78"/>
  <c r="D15" i="78"/>
  <c r="E15" i="78" s="1"/>
  <c r="E14" i="77"/>
  <c r="D15" i="77"/>
  <c r="C21" i="77"/>
  <c r="E14" i="76"/>
  <c r="D15" i="76"/>
  <c r="C18" i="76"/>
  <c r="C18" i="75"/>
  <c r="E14" i="75"/>
  <c r="D15" i="75"/>
  <c r="E15" i="74"/>
  <c r="D16" i="74"/>
  <c r="E14" i="73"/>
  <c r="D15" i="73"/>
  <c r="C21" i="73"/>
  <c r="E16" i="72"/>
  <c r="D17" i="72"/>
  <c r="C21" i="72"/>
  <c r="E13" i="71"/>
  <c r="D14" i="71"/>
  <c r="E13" i="70"/>
  <c r="D14" i="70"/>
  <c r="E15" i="69"/>
  <c r="D16" i="69"/>
  <c r="C16" i="68"/>
  <c r="D15" i="68"/>
  <c r="E15" i="68" s="1"/>
  <c r="E16" i="67"/>
  <c r="D17" i="67"/>
  <c r="E15" i="66"/>
  <c r="D16" i="66"/>
  <c r="E15" i="65"/>
  <c r="D16" i="65"/>
  <c r="C21" i="64"/>
  <c r="E14" i="64"/>
  <c r="D15" i="64"/>
  <c r="C21" i="62"/>
  <c r="E14" i="62"/>
  <c r="D15" i="62"/>
  <c r="C21" i="61"/>
  <c r="E14" i="61"/>
  <c r="D15" i="61"/>
  <c r="E14" i="60"/>
  <c r="D15" i="60"/>
  <c r="C21" i="60"/>
  <c r="E14" i="59"/>
  <c r="D15" i="59"/>
  <c r="C21" i="59"/>
  <c r="C17" i="58"/>
  <c r="C20" i="57"/>
  <c r="E14" i="57"/>
  <c r="D15" i="57"/>
  <c r="C21" i="56"/>
  <c r="E14" i="56"/>
  <c r="D15" i="56"/>
  <c r="E13" i="55"/>
  <c r="D14" i="55"/>
  <c r="E15" i="54"/>
  <c r="D16" i="54"/>
  <c r="E13" i="53"/>
  <c r="D14" i="53"/>
  <c r="E15" i="52"/>
  <c r="D16" i="52"/>
  <c r="E13" i="51"/>
  <c r="D14" i="51"/>
  <c r="C21" i="50"/>
  <c r="E14" i="50"/>
  <c r="D15" i="50"/>
  <c r="E15" i="49"/>
  <c r="D16" i="49"/>
  <c r="E14" i="48"/>
  <c r="D15" i="48"/>
  <c r="C21" i="48"/>
  <c r="E15" i="47"/>
  <c r="D16" i="47"/>
  <c r="E15" i="46"/>
  <c r="D16" i="46"/>
  <c r="E15" i="45"/>
  <c r="D16" i="45"/>
  <c r="C21" i="44"/>
  <c r="E14" i="44"/>
  <c r="D15" i="44"/>
  <c r="C21" i="43"/>
  <c r="E14" i="42"/>
  <c r="D15" i="42"/>
  <c r="C21" i="42"/>
  <c r="C21" i="41"/>
  <c r="E14" i="41"/>
  <c r="D15" i="41"/>
  <c r="C21" i="40"/>
  <c r="E14" i="40"/>
  <c r="D15" i="40"/>
  <c r="C21" i="39"/>
  <c r="E14" i="39"/>
  <c r="D15" i="39"/>
  <c r="E14" i="38"/>
  <c r="D15" i="38"/>
  <c r="C21" i="38"/>
  <c r="E15" i="37"/>
  <c r="D16" i="37"/>
  <c r="E13" i="36"/>
  <c r="D14" i="36"/>
  <c r="E14" i="35"/>
  <c r="D15" i="35"/>
  <c r="C21" i="35"/>
  <c r="C21" i="34"/>
  <c r="E14" i="34"/>
  <c r="D15" i="34"/>
  <c r="D16" i="33"/>
  <c r="E15" i="33"/>
  <c r="C16" i="32"/>
  <c r="D15" i="32"/>
  <c r="E15" i="32" s="1"/>
  <c r="E15" i="31"/>
  <c r="D16" i="31"/>
  <c r="E14" i="30"/>
  <c r="D15" i="30"/>
  <c r="C21" i="30"/>
  <c r="E15" i="29"/>
  <c r="D16" i="29"/>
  <c r="E15" i="28"/>
  <c r="D16" i="28"/>
  <c r="C21" i="27"/>
  <c r="E14" i="27"/>
  <c r="D15" i="27"/>
  <c r="C21" i="26"/>
  <c r="C21" i="25"/>
  <c r="E14" i="25"/>
  <c r="D15" i="25"/>
  <c r="E15" i="24"/>
  <c r="D16" i="24"/>
  <c r="E14" i="23"/>
  <c r="D15" i="23"/>
  <c r="C17" i="22"/>
  <c r="D16" i="22"/>
  <c r="E16" i="22" s="1"/>
  <c r="E14" i="21"/>
  <c r="D15" i="21"/>
  <c r="C21" i="20"/>
  <c r="C21" i="19"/>
  <c r="C21" i="18"/>
  <c r="C17" i="17"/>
  <c r="E16" i="17"/>
  <c r="D16" i="17"/>
  <c r="D14" i="16"/>
  <c r="E13" i="16"/>
  <c r="E15" i="15"/>
  <c r="D16" i="15"/>
  <c r="E15" i="14"/>
  <c r="D16" i="14"/>
  <c r="E13" i="13"/>
  <c r="D14" i="13"/>
  <c r="E13" i="11"/>
  <c r="D14" i="11"/>
  <c r="D16" i="10"/>
  <c r="E15" i="10"/>
  <c r="C18" i="9"/>
  <c r="E14" i="9"/>
  <c r="D15" i="9"/>
  <c r="C21" i="8"/>
  <c r="E14" i="8"/>
  <c r="D15" i="8"/>
  <c r="D14" i="7"/>
  <c r="E13" i="7"/>
  <c r="D15" i="5"/>
  <c r="E14" i="5"/>
  <c r="D14" i="3"/>
  <c r="E13" i="3"/>
  <c r="D14" i="1"/>
  <c r="E13" i="1"/>
  <c r="D15" i="4"/>
  <c r="E14" i="4"/>
  <c r="B113" i="2"/>
  <c r="B114" i="2" s="1"/>
  <c r="B115" i="2" s="1"/>
  <c r="B116" i="2" s="1"/>
  <c r="B117" i="2" s="1"/>
  <c r="B118" i="2" s="1"/>
  <c r="E14" i="18" l="1"/>
  <c r="D15" i="18"/>
  <c r="D15" i="89"/>
  <c r="E14" i="89"/>
  <c r="D15" i="63"/>
  <c r="E14" i="63"/>
  <c r="E14" i="58"/>
  <c r="D15" i="58"/>
  <c r="E15" i="43"/>
  <c r="D16" i="43"/>
  <c r="D16" i="26"/>
  <c r="E15" i="26"/>
  <c r="D16" i="20"/>
  <c r="E15" i="20"/>
  <c r="D16" i="19"/>
  <c r="E15" i="19"/>
  <c r="D16" i="6"/>
  <c r="E15" i="6"/>
  <c r="E14" i="90"/>
  <c r="D15" i="90"/>
  <c r="E16" i="88"/>
  <c r="D17" i="88"/>
  <c r="D17" i="87"/>
  <c r="E16" i="87"/>
  <c r="D17" i="86"/>
  <c r="E16" i="86"/>
  <c r="C22" i="86"/>
  <c r="D16" i="85"/>
  <c r="E15" i="85"/>
  <c r="C22" i="85"/>
  <c r="C22" i="84"/>
  <c r="E17" i="84"/>
  <c r="D18" i="84"/>
  <c r="D17" i="83"/>
  <c r="E16" i="83"/>
  <c r="D15" i="82"/>
  <c r="E14" i="82"/>
  <c r="D17" i="81"/>
  <c r="E16" i="81"/>
  <c r="C22" i="80"/>
  <c r="E17" i="80"/>
  <c r="D18" i="80"/>
  <c r="C17" i="79"/>
  <c r="D16" i="79"/>
  <c r="E16" i="79" s="1"/>
  <c r="C17" i="78"/>
  <c r="D16" i="78"/>
  <c r="E16" i="78" s="1"/>
  <c r="C22" i="77"/>
  <c r="D16" i="77"/>
  <c r="E15" i="77"/>
  <c r="C19" i="76"/>
  <c r="E15" i="76"/>
  <c r="D16" i="76"/>
  <c r="E15" i="75"/>
  <c r="D16" i="75"/>
  <c r="C19" i="75"/>
  <c r="D17" i="74"/>
  <c r="E16" i="74"/>
  <c r="D16" i="73"/>
  <c r="E15" i="73"/>
  <c r="C22" i="73"/>
  <c r="C22" i="72"/>
  <c r="E17" i="72"/>
  <c r="D18" i="72"/>
  <c r="D15" i="71"/>
  <c r="E14" i="71"/>
  <c r="D15" i="70"/>
  <c r="E14" i="70"/>
  <c r="E16" i="69"/>
  <c r="D17" i="69"/>
  <c r="C17" i="68"/>
  <c r="D16" i="68"/>
  <c r="E16" i="68" s="1"/>
  <c r="E17" i="67"/>
  <c r="D18" i="67"/>
  <c r="D17" i="66"/>
  <c r="E16" i="66"/>
  <c r="D17" i="65"/>
  <c r="E16" i="65"/>
  <c r="D16" i="64"/>
  <c r="E15" i="64"/>
  <c r="C22" i="64"/>
  <c r="D16" i="62"/>
  <c r="E15" i="62"/>
  <c r="C22" i="62"/>
  <c r="C22" i="61"/>
  <c r="D16" i="61"/>
  <c r="E15" i="61"/>
  <c r="C22" i="60"/>
  <c r="D16" i="60"/>
  <c r="E15" i="60"/>
  <c r="C22" i="59"/>
  <c r="D16" i="59"/>
  <c r="E15" i="59"/>
  <c r="C18" i="58"/>
  <c r="E15" i="57"/>
  <c r="D16" i="57"/>
  <c r="C21" i="57"/>
  <c r="C22" i="56"/>
  <c r="E15" i="56"/>
  <c r="D16" i="56"/>
  <c r="D15" i="55"/>
  <c r="E14" i="55"/>
  <c r="D17" i="54"/>
  <c r="E16" i="54"/>
  <c r="D15" i="53"/>
  <c r="E14" i="53"/>
  <c r="D17" i="52"/>
  <c r="E16" i="52"/>
  <c r="D15" i="51"/>
  <c r="E14" i="51"/>
  <c r="C22" i="50"/>
  <c r="D16" i="50"/>
  <c r="E15" i="50"/>
  <c r="E16" i="49"/>
  <c r="D17" i="49"/>
  <c r="C22" i="48"/>
  <c r="E15" i="48"/>
  <c r="D16" i="48"/>
  <c r="D17" i="47"/>
  <c r="E16" i="47"/>
  <c r="D17" i="46"/>
  <c r="E16" i="46"/>
  <c r="D17" i="45"/>
  <c r="E16" i="45"/>
  <c r="E15" i="44"/>
  <c r="D16" i="44"/>
  <c r="C22" i="44"/>
  <c r="C22" i="43"/>
  <c r="C22" i="42"/>
  <c r="E15" i="42"/>
  <c r="D16" i="42"/>
  <c r="D16" i="41"/>
  <c r="E15" i="41"/>
  <c r="C22" i="41"/>
  <c r="D16" i="40"/>
  <c r="E15" i="40"/>
  <c r="C22" i="40"/>
  <c r="C22" i="39"/>
  <c r="D16" i="39"/>
  <c r="E15" i="39"/>
  <c r="C22" i="38"/>
  <c r="E15" i="38"/>
  <c r="D16" i="38"/>
  <c r="D17" i="37"/>
  <c r="E16" i="37"/>
  <c r="D15" i="36"/>
  <c r="E14" i="36"/>
  <c r="C22" i="35"/>
  <c r="E15" i="35"/>
  <c r="D16" i="35"/>
  <c r="D16" i="34"/>
  <c r="E15" i="34"/>
  <c r="C22" i="34"/>
  <c r="E16" i="33"/>
  <c r="D17" i="33"/>
  <c r="C17" i="32"/>
  <c r="D16" i="32"/>
  <c r="E16" i="32" s="1"/>
  <c r="D17" i="31"/>
  <c r="E16" i="31"/>
  <c r="C22" i="30"/>
  <c r="E15" i="30"/>
  <c r="D16" i="30"/>
  <c r="D17" i="29"/>
  <c r="E16" i="29"/>
  <c r="D17" i="28"/>
  <c r="E16" i="28"/>
  <c r="E15" i="27"/>
  <c r="D16" i="27"/>
  <c r="C22" i="27"/>
  <c r="C22" i="26"/>
  <c r="E15" i="25"/>
  <c r="D16" i="25"/>
  <c r="C22" i="25"/>
  <c r="D17" i="24"/>
  <c r="E16" i="24"/>
  <c r="E15" i="23"/>
  <c r="D16" i="23"/>
  <c r="C18" i="22"/>
  <c r="D17" i="22"/>
  <c r="E17" i="22" s="1"/>
  <c r="E15" i="21"/>
  <c r="D16" i="21"/>
  <c r="C22" i="20"/>
  <c r="C22" i="19"/>
  <c r="C22" i="18"/>
  <c r="C18" i="17"/>
  <c r="E17" i="17"/>
  <c r="D17" i="17"/>
  <c r="E14" i="16"/>
  <c r="D15" i="16"/>
  <c r="D17" i="15"/>
  <c r="E16" i="15"/>
  <c r="D17" i="14"/>
  <c r="E16" i="14"/>
  <c r="E14" i="13"/>
  <c r="D15" i="13"/>
  <c r="D15" i="11"/>
  <c r="E14" i="11"/>
  <c r="D17" i="10"/>
  <c r="E16" i="10"/>
  <c r="C19" i="9"/>
  <c r="E15" i="9"/>
  <c r="D16" i="9"/>
  <c r="E15" i="8"/>
  <c r="D16" i="8"/>
  <c r="C22" i="8"/>
  <c r="D15" i="7"/>
  <c r="E14" i="7"/>
  <c r="E15" i="5"/>
  <c r="D16" i="5"/>
  <c r="E14" i="3"/>
  <c r="D15" i="3"/>
  <c r="D15" i="1"/>
  <c r="E14" i="1"/>
  <c r="D16" i="4"/>
  <c r="E15" i="4"/>
  <c r="B122" i="2"/>
  <c r="B123" i="2" s="1"/>
  <c r="B124" i="2" s="1"/>
  <c r="E15" i="18" l="1"/>
  <c r="D16" i="18"/>
  <c r="E15" i="89"/>
  <c r="D16" i="89"/>
  <c r="E15" i="63"/>
  <c r="D16" i="63"/>
  <c r="E15" i="58"/>
  <c r="D16" i="58"/>
  <c r="D17" i="43"/>
  <c r="E16" i="43"/>
  <c r="D17" i="26"/>
  <c r="E16" i="26"/>
  <c r="D17" i="20"/>
  <c r="E16" i="20"/>
  <c r="E16" i="19"/>
  <c r="D17" i="19"/>
  <c r="D17" i="6"/>
  <c r="E16" i="6"/>
  <c r="E15" i="90"/>
  <c r="D16" i="90"/>
  <c r="D18" i="88"/>
  <c r="E17" i="88"/>
  <c r="E17" i="87"/>
  <c r="D18" i="87"/>
  <c r="C23" i="86"/>
  <c r="E17" i="86"/>
  <c r="D18" i="86"/>
  <c r="C23" i="85"/>
  <c r="E16" i="85"/>
  <c r="D17" i="85"/>
  <c r="C23" i="84"/>
  <c r="E18" i="84"/>
  <c r="D19" i="84"/>
  <c r="E17" i="83"/>
  <c r="D18" i="83"/>
  <c r="E15" i="82"/>
  <c r="D16" i="82"/>
  <c r="D18" i="81"/>
  <c r="E17" i="81"/>
  <c r="E18" i="80"/>
  <c r="D19" i="80"/>
  <c r="C23" i="80"/>
  <c r="C18" i="79"/>
  <c r="D17" i="79"/>
  <c r="E17" i="79" s="1"/>
  <c r="C18" i="78"/>
  <c r="D17" i="78"/>
  <c r="E17" i="78" s="1"/>
  <c r="C23" i="77"/>
  <c r="E16" i="77"/>
  <c r="D17" i="77"/>
  <c r="E16" i="76"/>
  <c r="D17" i="76"/>
  <c r="C20" i="76"/>
  <c r="E16" i="75"/>
  <c r="D17" i="75"/>
  <c r="C20" i="75"/>
  <c r="E17" i="74"/>
  <c r="D18" i="74"/>
  <c r="C23" i="73"/>
  <c r="E16" i="73"/>
  <c r="D17" i="73"/>
  <c r="C23" i="72"/>
  <c r="E18" i="72"/>
  <c r="D19" i="72"/>
  <c r="E15" i="71"/>
  <c r="D16" i="71"/>
  <c r="E15" i="70"/>
  <c r="D16" i="70"/>
  <c r="E17" i="69"/>
  <c r="D18" i="69"/>
  <c r="C18" i="68"/>
  <c r="D17" i="68"/>
  <c r="E17" i="68" s="1"/>
  <c r="E18" i="67"/>
  <c r="D19" i="67"/>
  <c r="E17" i="66"/>
  <c r="D18" i="66"/>
  <c r="D18" i="65"/>
  <c r="E17" i="65"/>
  <c r="C23" i="64"/>
  <c r="E16" i="64"/>
  <c r="D17" i="64"/>
  <c r="E16" i="62"/>
  <c r="D17" i="62"/>
  <c r="C23" i="62"/>
  <c r="E16" i="61"/>
  <c r="D17" i="61"/>
  <c r="C23" i="61"/>
  <c r="C23" i="60"/>
  <c r="E16" i="60"/>
  <c r="D17" i="60"/>
  <c r="E16" i="59"/>
  <c r="D17" i="59"/>
  <c r="C23" i="59"/>
  <c r="C19" i="58"/>
  <c r="E16" i="57"/>
  <c r="D17" i="57"/>
  <c r="C22" i="57"/>
  <c r="C23" i="56"/>
  <c r="E16" i="56"/>
  <c r="D17" i="56"/>
  <c r="E15" i="55"/>
  <c r="D16" i="55"/>
  <c r="D18" i="54"/>
  <c r="E17" i="54"/>
  <c r="E15" i="53"/>
  <c r="D16" i="53"/>
  <c r="D18" i="52"/>
  <c r="E17" i="52"/>
  <c r="E15" i="51"/>
  <c r="D16" i="51"/>
  <c r="C23" i="50"/>
  <c r="E16" i="50"/>
  <c r="D17" i="50"/>
  <c r="E17" i="49"/>
  <c r="D18" i="49"/>
  <c r="E16" i="48"/>
  <c r="D17" i="48"/>
  <c r="C23" i="48"/>
  <c r="D18" i="47"/>
  <c r="E17" i="47"/>
  <c r="D18" i="46"/>
  <c r="E17" i="46"/>
  <c r="D18" i="45"/>
  <c r="E17" i="45"/>
  <c r="C23" i="44"/>
  <c r="D17" i="44"/>
  <c r="E16" i="44"/>
  <c r="C23" i="43"/>
  <c r="E16" i="42"/>
  <c r="D17" i="42"/>
  <c r="C23" i="42"/>
  <c r="C23" i="41"/>
  <c r="E16" i="41"/>
  <c r="D17" i="41"/>
  <c r="C23" i="40"/>
  <c r="E16" i="40"/>
  <c r="D17" i="40"/>
  <c r="C23" i="39"/>
  <c r="E16" i="39"/>
  <c r="D17" i="39"/>
  <c r="C23" i="38"/>
  <c r="E16" i="38"/>
  <c r="D17" i="38"/>
  <c r="E17" i="37"/>
  <c r="D18" i="37"/>
  <c r="E15" i="36"/>
  <c r="D16" i="36"/>
  <c r="D17" i="35"/>
  <c r="E16" i="35"/>
  <c r="C23" i="35"/>
  <c r="C23" i="34"/>
  <c r="E16" i="34"/>
  <c r="D17" i="34"/>
  <c r="D18" i="33"/>
  <c r="E17" i="33"/>
  <c r="C18" i="32"/>
  <c r="D17" i="32"/>
  <c r="E17" i="32" s="1"/>
  <c r="E17" i="31"/>
  <c r="D18" i="31"/>
  <c r="D17" i="30"/>
  <c r="E16" i="30"/>
  <c r="C23" i="30"/>
  <c r="E17" i="29"/>
  <c r="D18" i="29"/>
  <c r="E17" i="28"/>
  <c r="D18" i="28"/>
  <c r="C23" i="27"/>
  <c r="D17" i="27"/>
  <c r="E16" i="27"/>
  <c r="C23" i="26"/>
  <c r="E16" i="25"/>
  <c r="D17" i="25"/>
  <c r="C23" i="25"/>
  <c r="E17" i="24"/>
  <c r="D18" i="24"/>
  <c r="D17" i="23"/>
  <c r="E16" i="23"/>
  <c r="C19" i="22"/>
  <c r="D18" i="22"/>
  <c r="E18" i="22" s="1"/>
  <c r="D17" i="21"/>
  <c r="E16" i="21"/>
  <c r="C23" i="20"/>
  <c r="C23" i="19"/>
  <c r="C23" i="18"/>
  <c r="C19" i="17"/>
  <c r="D18" i="17"/>
  <c r="E18" i="17" s="1"/>
  <c r="E15" i="16"/>
  <c r="D16" i="16"/>
  <c r="E17" i="15"/>
  <c r="D18" i="15"/>
  <c r="D18" i="14"/>
  <c r="E17" i="14"/>
  <c r="E15" i="13"/>
  <c r="D16" i="13"/>
  <c r="E15" i="11"/>
  <c r="D16" i="11"/>
  <c r="E17" i="10"/>
  <c r="D18" i="10"/>
  <c r="E16" i="9"/>
  <c r="D17" i="9"/>
  <c r="C20" i="9"/>
  <c r="C23" i="8"/>
  <c r="E16" i="8"/>
  <c r="D17" i="8"/>
  <c r="E15" i="7"/>
  <c r="D16" i="7"/>
  <c r="D17" i="5"/>
  <c r="E16" i="5"/>
  <c r="E15" i="3"/>
  <c r="D16" i="3"/>
  <c r="E15" i="1"/>
  <c r="D16" i="1"/>
  <c r="D17" i="4"/>
  <c r="E16" i="4"/>
  <c r="E16" i="18" l="1"/>
  <c r="D17" i="18"/>
  <c r="E16" i="89"/>
  <c r="D17" i="89"/>
  <c r="E16" i="63"/>
  <c r="D17" i="63"/>
  <c r="E16" i="58"/>
  <c r="D17" i="58"/>
  <c r="D18" i="43"/>
  <c r="E17" i="43"/>
  <c r="E17" i="26"/>
  <c r="D18" i="26"/>
  <c r="D18" i="20"/>
  <c r="E17" i="20"/>
  <c r="E17" i="19"/>
  <c r="D18" i="19"/>
  <c r="D18" i="6"/>
  <c r="E17" i="6"/>
  <c r="D17" i="90"/>
  <c r="E16" i="90"/>
  <c r="E18" i="88"/>
  <c r="D19" i="88"/>
  <c r="E18" i="87"/>
  <c r="D19" i="87"/>
  <c r="E18" i="86"/>
  <c r="D19" i="86"/>
  <c r="C24" i="86"/>
  <c r="E17" i="85"/>
  <c r="D18" i="85"/>
  <c r="C24" i="85"/>
  <c r="E19" i="84"/>
  <c r="D20" i="84"/>
  <c r="C24" i="84"/>
  <c r="E18" i="83"/>
  <c r="D19" i="83"/>
  <c r="D17" i="82"/>
  <c r="E16" i="82"/>
  <c r="E18" i="81"/>
  <c r="D19" i="81"/>
  <c r="C24" i="80"/>
  <c r="E19" i="80"/>
  <c r="D20" i="80"/>
  <c r="C19" i="79"/>
  <c r="D18" i="79"/>
  <c r="E18" i="79" s="1"/>
  <c r="C19" i="78"/>
  <c r="D18" i="78"/>
  <c r="E18" i="78" s="1"/>
  <c r="C24" i="77"/>
  <c r="E17" i="77"/>
  <c r="D18" i="77"/>
  <c r="C21" i="76"/>
  <c r="E17" i="76"/>
  <c r="D18" i="76"/>
  <c r="E17" i="75"/>
  <c r="D18" i="75"/>
  <c r="C21" i="75"/>
  <c r="D19" i="74"/>
  <c r="E18" i="74"/>
  <c r="E17" i="73"/>
  <c r="D18" i="73"/>
  <c r="C24" i="73"/>
  <c r="E19" i="72"/>
  <c r="D20" i="72"/>
  <c r="C24" i="72"/>
  <c r="D17" i="71"/>
  <c r="E16" i="71"/>
  <c r="D17" i="70"/>
  <c r="E16" i="70"/>
  <c r="D19" i="69"/>
  <c r="E18" i="69"/>
  <c r="C19" i="68"/>
  <c r="D18" i="68"/>
  <c r="E18" i="68" s="1"/>
  <c r="D20" i="67"/>
  <c r="E19" i="67"/>
  <c r="D19" i="66"/>
  <c r="E18" i="66"/>
  <c r="E18" i="65"/>
  <c r="D19" i="65"/>
  <c r="E17" i="64"/>
  <c r="D18" i="64"/>
  <c r="C24" i="64"/>
  <c r="C24" i="62"/>
  <c r="E17" i="62"/>
  <c r="D18" i="62"/>
  <c r="C24" i="61"/>
  <c r="E17" i="61"/>
  <c r="D18" i="61"/>
  <c r="C24" i="60"/>
  <c r="E17" i="60"/>
  <c r="D18" i="60"/>
  <c r="C24" i="59"/>
  <c r="E17" i="59"/>
  <c r="D18" i="59"/>
  <c r="C20" i="58"/>
  <c r="C23" i="57"/>
  <c r="E17" i="57"/>
  <c r="D18" i="57"/>
  <c r="E17" i="56"/>
  <c r="D18" i="56"/>
  <c r="C24" i="56"/>
  <c r="D17" i="55"/>
  <c r="E16" i="55"/>
  <c r="E18" i="54"/>
  <c r="D19" i="54"/>
  <c r="E16" i="53"/>
  <c r="D17" i="53"/>
  <c r="D19" i="52"/>
  <c r="E18" i="52"/>
  <c r="D17" i="51"/>
  <c r="E16" i="51"/>
  <c r="E17" i="50"/>
  <c r="D18" i="50"/>
  <c r="C24" i="50"/>
  <c r="E18" i="49"/>
  <c r="D19" i="49"/>
  <c r="C24" i="48"/>
  <c r="E17" i="48"/>
  <c r="D18" i="48"/>
  <c r="E18" i="47"/>
  <c r="D19" i="47"/>
  <c r="E18" i="46"/>
  <c r="D19" i="46"/>
  <c r="E18" i="45"/>
  <c r="D19" i="45"/>
  <c r="E17" i="44"/>
  <c r="D18" i="44"/>
  <c r="C24" i="44"/>
  <c r="C24" i="43"/>
  <c r="C24" i="42"/>
  <c r="E17" i="42"/>
  <c r="D18" i="42"/>
  <c r="E17" i="41"/>
  <c r="D18" i="41"/>
  <c r="C24" i="41"/>
  <c r="E17" i="40"/>
  <c r="D18" i="40"/>
  <c r="C24" i="40"/>
  <c r="E17" i="39"/>
  <c r="D18" i="39"/>
  <c r="C24" i="39"/>
  <c r="E17" i="38"/>
  <c r="D18" i="38"/>
  <c r="C24" i="38"/>
  <c r="E18" i="37"/>
  <c r="D19" i="37"/>
  <c r="D17" i="36"/>
  <c r="E16" i="36"/>
  <c r="C24" i="35"/>
  <c r="E17" i="35"/>
  <c r="D18" i="35"/>
  <c r="E17" i="34"/>
  <c r="D18" i="34"/>
  <c r="C24" i="34"/>
  <c r="E18" i="33"/>
  <c r="D19" i="33"/>
  <c r="C19" i="32"/>
  <c r="D18" i="32"/>
  <c r="E18" i="32" s="1"/>
  <c r="D19" i="31"/>
  <c r="E18" i="31"/>
  <c r="C24" i="30"/>
  <c r="E17" i="30"/>
  <c r="D18" i="30"/>
  <c r="E18" i="29"/>
  <c r="D19" i="29"/>
  <c r="D19" i="28"/>
  <c r="E18" i="28"/>
  <c r="E17" i="27"/>
  <c r="D18" i="27"/>
  <c r="C24" i="27"/>
  <c r="C24" i="26"/>
  <c r="C24" i="25"/>
  <c r="E17" i="25"/>
  <c r="D18" i="25"/>
  <c r="D19" i="24"/>
  <c r="E18" i="24"/>
  <c r="E17" i="23"/>
  <c r="D18" i="23"/>
  <c r="C20" i="22"/>
  <c r="D19" i="22"/>
  <c r="E19" i="22" s="1"/>
  <c r="E17" i="21"/>
  <c r="D18" i="21"/>
  <c r="C24" i="20"/>
  <c r="C24" i="19"/>
  <c r="C24" i="18"/>
  <c r="C20" i="17"/>
  <c r="D19" i="17"/>
  <c r="E19" i="17" s="1"/>
  <c r="D17" i="16"/>
  <c r="E16" i="16"/>
  <c r="E18" i="15"/>
  <c r="D19" i="15"/>
  <c r="E18" i="14"/>
  <c r="D19" i="14"/>
  <c r="D17" i="13"/>
  <c r="E16" i="13"/>
  <c r="D17" i="11"/>
  <c r="E16" i="11"/>
  <c r="E18" i="10"/>
  <c r="D19" i="10"/>
  <c r="C21" i="9"/>
  <c r="E17" i="9"/>
  <c r="D18" i="9"/>
  <c r="E17" i="8"/>
  <c r="D18" i="8"/>
  <c r="C24" i="8"/>
  <c r="D17" i="7"/>
  <c r="E16" i="7"/>
  <c r="E17" i="5"/>
  <c r="D18" i="5"/>
  <c r="D17" i="3"/>
  <c r="E16" i="3"/>
  <c r="D17" i="1"/>
  <c r="E16" i="1"/>
  <c r="D18" i="4"/>
  <c r="E17" i="4"/>
  <c r="D18" i="18" l="1"/>
  <c r="E17" i="18"/>
  <c r="E17" i="89"/>
  <c r="D18" i="89"/>
  <c r="E17" i="63"/>
  <c r="D18" i="63"/>
  <c r="E17" i="58"/>
  <c r="D18" i="58"/>
  <c r="D19" i="43"/>
  <c r="E18" i="43"/>
  <c r="E18" i="26"/>
  <c r="D19" i="26"/>
  <c r="D19" i="20"/>
  <c r="E18" i="20"/>
  <c r="E18" i="19"/>
  <c r="D19" i="19"/>
  <c r="E18" i="6"/>
  <c r="D19" i="6"/>
  <c r="E17" i="90"/>
  <c r="D18" i="90"/>
  <c r="D20" i="88"/>
  <c r="E19" i="88"/>
  <c r="D20" i="87"/>
  <c r="E19" i="87"/>
  <c r="C25" i="86"/>
  <c r="E19" i="86"/>
  <c r="D20" i="86"/>
  <c r="E18" i="85"/>
  <c r="D19" i="85"/>
  <c r="C25" i="85"/>
  <c r="C25" i="84"/>
  <c r="E20" i="84"/>
  <c r="D21" i="84"/>
  <c r="E19" i="83"/>
  <c r="D20" i="83"/>
  <c r="E17" i="82"/>
  <c r="D18" i="82"/>
  <c r="D20" i="81"/>
  <c r="E19" i="81"/>
  <c r="E20" i="80"/>
  <c r="D21" i="80"/>
  <c r="C25" i="80"/>
  <c r="C20" i="79"/>
  <c r="D19" i="79"/>
  <c r="E19" i="79" s="1"/>
  <c r="C20" i="78"/>
  <c r="D19" i="78"/>
  <c r="E19" i="78" s="1"/>
  <c r="E18" i="77"/>
  <c r="D19" i="77"/>
  <c r="C25" i="77"/>
  <c r="E18" i="76"/>
  <c r="D19" i="76"/>
  <c r="C22" i="76"/>
  <c r="E18" i="75"/>
  <c r="D19" i="75"/>
  <c r="C22" i="75"/>
  <c r="D20" i="74"/>
  <c r="E19" i="74"/>
  <c r="C25" i="73"/>
  <c r="E18" i="73"/>
  <c r="D19" i="73"/>
  <c r="E20" i="72"/>
  <c r="D21" i="72"/>
  <c r="C25" i="72"/>
  <c r="D18" i="71"/>
  <c r="E17" i="71"/>
  <c r="D18" i="70"/>
  <c r="E17" i="70"/>
  <c r="D20" i="69"/>
  <c r="E19" i="69"/>
  <c r="C20" i="68"/>
  <c r="D19" i="68"/>
  <c r="E19" i="68" s="1"/>
  <c r="E20" i="67"/>
  <c r="D21" i="67"/>
  <c r="D20" i="66"/>
  <c r="E19" i="66"/>
  <c r="D20" i="65"/>
  <c r="E19" i="65"/>
  <c r="C25" i="64"/>
  <c r="E18" i="64"/>
  <c r="D19" i="64"/>
  <c r="C25" i="62"/>
  <c r="E18" i="62"/>
  <c r="D19" i="62"/>
  <c r="E18" i="61"/>
  <c r="D19" i="61"/>
  <c r="C25" i="61"/>
  <c r="E18" i="60"/>
  <c r="D19" i="60"/>
  <c r="C25" i="60"/>
  <c r="C25" i="59"/>
  <c r="E18" i="59"/>
  <c r="D19" i="59"/>
  <c r="C21" i="58"/>
  <c r="E18" i="57"/>
  <c r="D19" i="57"/>
  <c r="C24" i="57"/>
  <c r="C25" i="56"/>
  <c r="E18" i="56"/>
  <c r="D19" i="56"/>
  <c r="E17" i="55"/>
  <c r="D18" i="55"/>
  <c r="D20" i="54"/>
  <c r="E19" i="54"/>
  <c r="D18" i="53"/>
  <c r="E17" i="53"/>
  <c r="D20" i="52"/>
  <c r="E19" i="52"/>
  <c r="E17" i="51"/>
  <c r="D18" i="51"/>
  <c r="C25" i="50"/>
  <c r="E18" i="50"/>
  <c r="D19" i="50"/>
  <c r="D20" i="49"/>
  <c r="E19" i="49"/>
  <c r="E18" i="48"/>
  <c r="D19" i="48"/>
  <c r="C25" i="48"/>
  <c r="D20" i="47"/>
  <c r="E19" i="47"/>
  <c r="D20" i="46"/>
  <c r="E19" i="46"/>
  <c r="D20" i="45"/>
  <c r="E19" i="45"/>
  <c r="C25" i="44"/>
  <c r="E18" i="44"/>
  <c r="D19" i="44"/>
  <c r="C25" i="43"/>
  <c r="E18" i="42"/>
  <c r="D19" i="42"/>
  <c r="C25" i="42"/>
  <c r="C25" i="41"/>
  <c r="E18" i="41"/>
  <c r="D19" i="41"/>
  <c r="C25" i="40"/>
  <c r="E18" i="40"/>
  <c r="D19" i="40"/>
  <c r="C25" i="39"/>
  <c r="E18" i="39"/>
  <c r="D19" i="39"/>
  <c r="C25" i="38"/>
  <c r="E18" i="38"/>
  <c r="D19" i="38"/>
  <c r="D20" i="37"/>
  <c r="E19" i="37"/>
  <c r="E17" i="36"/>
  <c r="D18" i="36"/>
  <c r="E18" i="35"/>
  <c r="D19" i="35"/>
  <c r="C25" i="35"/>
  <c r="C25" i="34"/>
  <c r="E18" i="34"/>
  <c r="D19" i="34"/>
  <c r="D20" i="33"/>
  <c r="E19" i="33"/>
  <c r="C20" i="32"/>
  <c r="D19" i="32"/>
  <c r="E19" i="32" s="1"/>
  <c r="D20" i="31"/>
  <c r="E19" i="31"/>
  <c r="E18" i="30"/>
  <c r="D19" i="30"/>
  <c r="C25" i="30"/>
  <c r="D20" i="29"/>
  <c r="E19" i="29"/>
  <c r="D20" i="28"/>
  <c r="E19" i="28"/>
  <c r="C25" i="27"/>
  <c r="E18" i="27"/>
  <c r="D19" i="27"/>
  <c r="C25" i="26"/>
  <c r="E18" i="25"/>
  <c r="D19" i="25"/>
  <c r="C25" i="25"/>
  <c r="D20" i="24"/>
  <c r="E19" i="24"/>
  <c r="E18" i="23"/>
  <c r="D19" i="23"/>
  <c r="D20" i="22"/>
  <c r="E20" i="22" s="1"/>
  <c r="C21" i="22"/>
  <c r="E18" i="21"/>
  <c r="D19" i="21"/>
  <c r="C25" i="20"/>
  <c r="C25" i="19"/>
  <c r="C25" i="18"/>
  <c r="D20" i="17"/>
  <c r="C21" i="17"/>
  <c r="E20" i="17"/>
  <c r="E17" i="16"/>
  <c r="D18" i="16"/>
  <c r="D20" i="15"/>
  <c r="E19" i="15"/>
  <c r="D20" i="14"/>
  <c r="E19" i="14"/>
  <c r="D18" i="13"/>
  <c r="E17" i="13"/>
  <c r="D18" i="11"/>
  <c r="E17" i="11"/>
  <c r="E19" i="10"/>
  <c r="D20" i="10"/>
  <c r="E18" i="9"/>
  <c r="D19" i="9"/>
  <c r="C22" i="9"/>
  <c r="C25" i="8"/>
  <c r="E18" i="8"/>
  <c r="D19" i="8"/>
  <c r="E17" i="7"/>
  <c r="D18" i="7"/>
  <c r="E18" i="5"/>
  <c r="D19" i="5"/>
  <c r="E17" i="3"/>
  <c r="D18" i="3"/>
  <c r="D18" i="1"/>
  <c r="E17" i="1"/>
  <c r="E18" i="4"/>
  <c r="D19" i="4"/>
  <c r="E18" i="18" l="1"/>
  <c r="D19" i="18"/>
  <c r="E18" i="89"/>
  <c r="D19" i="89"/>
  <c r="D19" i="63"/>
  <c r="E18" i="63"/>
  <c r="E18" i="58"/>
  <c r="D19" i="58"/>
  <c r="E19" i="43"/>
  <c r="D20" i="43"/>
  <c r="E19" i="26"/>
  <c r="D20" i="26"/>
  <c r="E19" i="20"/>
  <c r="D20" i="20"/>
  <c r="E19" i="19"/>
  <c r="D20" i="19"/>
  <c r="D20" i="6"/>
  <c r="E19" i="6"/>
  <c r="D19" i="90"/>
  <c r="E18" i="90"/>
  <c r="D21" i="88"/>
  <c r="E20" i="88"/>
  <c r="E20" i="87"/>
  <c r="D21" i="87"/>
  <c r="E20" i="86"/>
  <c r="D21" i="86"/>
  <c r="C26" i="86"/>
  <c r="E19" i="85"/>
  <c r="D20" i="85"/>
  <c r="C26" i="85"/>
  <c r="C26" i="84"/>
  <c r="E21" i="84"/>
  <c r="D22" i="84"/>
  <c r="E20" i="83"/>
  <c r="D21" i="83"/>
  <c r="E18" i="82"/>
  <c r="D19" i="82"/>
  <c r="E20" i="81"/>
  <c r="D21" i="81"/>
  <c r="C26" i="80"/>
  <c r="E21" i="80"/>
  <c r="D22" i="80"/>
  <c r="D20" i="79"/>
  <c r="E20" i="79" s="1"/>
  <c r="C21" i="79"/>
  <c r="C21" i="78"/>
  <c r="D20" i="78"/>
  <c r="E20" i="78" s="1"/>
  <c r="C26" i="77"/>
  <c r="E19" i="77"/>
  <c r="D20" i="77"/>
  <c r="C23" i="76"/>
  <c r="E19" i="76"/>
  <c r="D20" i="76"/>
  <c r="C23" i="75"/>
  <c r="E19" i="75"/>
  <c r="D20" i="75"/>
  <c r="E20" i="74"/>
  <c r="D21" i="74"/>
  <c r="E19" i="73"/>
  <c r="D20" i="73"/>
  <c r="C26" i="73"/>
  <c r="C26" i="72"/>
  <c r="E21" i="72"/>
  <c r="D22" i="72"/>
  <c r="E18" i="71"/>
  <c r="D19" i="71"/>
  <c r="E18" i="70"/>
  <c r="D19" i="70"/>
  <c r="E20" i="69"/>
  <c r="D21" i="69"/>
  <c r="D20" i="68"/>
  <c r="C21" i="68"/>
  <c r="E20" i="68"/>
  <c r="D22" i="67"/>
  <c r="E21" i="67"/>
  <c r="E20" i="66"/>
  <c r="D21" i="66"/>
  <c r="E20" i="65"/>
  <c r="D21" i="65"/>
  <c r="E19" i="64"/>
  <c r="D20" i="64"/>
  <c r="C26" i="64"/>
  <c r="C26" i="62"/>
  <c r="E19" i="62"/>
  <c r="D20" i="62"/>
  <c r="C26" i="61"/>
  <c r="E19" i="61"/>
  <c r="D20" i="61"/>
  <c r="C26" i="60"/>
  <c r="E19" i="60"/>
  <c r="D20" i="60"/>
  <c r="C26" i="59"/>
  <c r="E19" i="59"/>
  <c r="D20" i="59"/>
  <c r="C22" i="58"/>
  <c r="C25" i="57"/>
  <c r="E19" i="57"/>
  <c r="D20" i="57"/>
  <c r="C26" i="56"/>
  <c r="E19" i="56"/>
  <c r="D20" i="56"/>
  <c r="D19" i="55"/>
  <c r="E18" i="55"/>
  <c r="E20" i="54"/>
  <c r="D21" i="54"/>
  <c r="E18" i="53"/>
  <c r="D19" i="53"/>
  <c r="E20" i="52"/>
  <c r="D21" i="52"/>
  <c r="E18" i="51"/>
  <c r="D19" i="51"/>
  <c r="E19" i="50"/>
  <c r="D20" i="50"/>
  <c r="C26" i="50"/>
  <c r="E20" i="49"/>
  <c r="D21" i="49"/>
  <c r="E19" i="48"/>
  <c r="D20" i="48"/>
  <c r="C26" i="48"/>
  <c r="E20" i="47"/>
  <c r="D21" i="47"/>
  <c r="E20" i="46"/>
  <c r="D21" i="46"/>
  <c r="E20" i="45"/>
  <c r="D21" i="45"/>
  <c r="E19" i="44"/>
  <c r="D20" i="44"/>
  <c r="C26" i="44"/>
  <c r="C26" i="43"/>
  <c r="C26" i="42"/>
  <c r="E19" i="42"/>
  <c r="D20" i="42"/>
  <c r="E19" i="41"/>
  <c r="D20" i="41"/>
  <c r="C26" i="41"/>
  <c r="E19" i="40"/>
  <c r="D20" i="40"/>
  <c r="C26" i="40"/>
  <c r="E19" i="39"/>
  <c r="D20" i="39"/>
  <c r="C26" i="39"/>
  <c r="C26" i="38"/>
  <c r="E19" i="38"/>
  <c r="D20" i="38"/>
  <c r="E20" i="37"/>
  <c r="D21" i="37"/>
  <c r="E18" i="36"/>
  <c r="D19" i="36"/>
  <c r="C26" i="35"/>
  <c r="E19" i="35"/>
  <c r="D20" i="35"/>
  <c r="E19" i="34"/>
  <c r="D20" i="34"/>
  <c r="C26" i="34"/>
  <c r="D21" i="33"/>
  <c r="E20" i="33"/>
  <c r="D20" i="32"/>
  <c r="E20" i="32" s="1"/>
  <c r="C21" i="32"/>
  <c r="E20" i="31"/>
  <c r="D21" i="31"/>
  <c r="E19" i="30"/>
  <c r="D20" i="30"/>
  <c r="C26" i="30"/>
  <c r="E20" i="29"/>
  <c r="D21" i="29"/>
  <c r="E20" i="28"/>
  <c r="D21" i="28"/>
  <c r="E19" i="27"/>
  <c r="D20" i="27"/>
  <c r="C26" i="27"/>
  <c r="C26" i="26"/>
  <c r="C26" i="25"/>
  <c r="E19" i="25"/>
  <c r="D20" i="25"/>
  <c r="E20" i="24"/>
  <c r="D21" i="24"/>
  <c r="E19" i="23"/>
  <c r="D20" i="23"/>
  <c r="C22" i="22"/>
  <c r="D21" i="22"/>
  <c r="E21" i="22" s="1"/>
  <c r="D20" i="21"/>
  <c r="E19" i="21"/>
  <c r="C26" i="20"/>
  <c r="C26" i="19"/>
  <c r="C26" i="18"/>
  <c r="C22" i="17"/>
  <c r="D21" i="17"/>
  <c r="E21" i="17" s="1"/>
  <c r="D19" i="16"/>
  <c r="E18" i="16"/>
  <c r="E20" i="15"/>
  <c r="D21" i="15"/>
  <c r="E20" i="14"/>
  <c r="D21" i="14"/>
  <c r="E18" i="13"/>
  <c r="D19" i="13"/>
  <c r="E18" i="11"/>
  <c r="D19" i="11"/>
  <c r="E20" i="10"/>
  <c r="D21" i="10"/>
  <c r="C23" i="9"/>
  <c r="E19" i="9"/>
  <c r="D20" i="9"/>
  <c r="E19" i="8"/>
  <c r="D20" i="8"/>
  <c r="C26" i="8"/>
  <c r="E18" i="7"/>
  <c r="D19" i="7"/>
  <c r="D20" i="5"/>
  <c r="E19" i="5"/>
  <c r="D19" i="3"/>
  <c r="E18" i="3"/>
  <c r="D19" i="1"/>
  <c r="E18" i="1"/>
  <c r="D20" i="4"/>
  <c r="E19" i="4"/>
  <c r="E19" i="18" l="1"/>
  <c r="D20" i="18"/>
  <c r="D20" i="89"/>
  <c r="E19" i="89"/>
  <c r="D20" i="63"/>
  <c r="E19" i="63"/>
  <c r="E19" i="58"/>
  <c r="D20" i="58"/>
  <c r="E20" i="43"/>
  <c r="D21" i="43"/>
  <c r="E20" i="26"/>
  <c r="D21" i="26"/>
  <c r="E20" i="20"/>
  <c r="D21" i="20"/>
  <c r="E20" i="19"/>
  <c r="D21" i="19"/>
  <c r="D21" i="6"/>
  <c r="E20" i="6"/>
  <c r="E19" i="90"/>
  <c r="D20" i="90"/>
  <c r="E21" i="88"/>
  <c r="D22" i="88"/>
  <c r="D22" i="87"/>
  <c r="E21" i="87"/>
  <c r="C27" i="86"/>
  <c r="E21" i="86"/>
  <c r="D22" i="86"/>
  <c r="E20" i="85"/>
  <c r="D21" i="85"/>
  <c r="C27" i="85"/>
  <c r="E22" i="84"/>
  <c r="D23" i="84"/>
  <c r="C27" i="84"/>
  <c r="D22" i="83"/>
  <c r="E21" i="83"/>
  <c r="D20" i="82"/>
  <c r="E19" i="82"/>
  <c r="D22" i="81"/>
  <c r="E21" i="81"/>
  <c r="E22" i="80"/>
  <c r="D23" i="80"/>
  <c r="C27" i="80"/>
  <c r="C22" i="79"/>
  <c r="D21" i="79"/>
  <c r="E21" i="79" s="1"/>
  <c r="C22" i="78"/>
  <c r="D21" i="78"/>
  <c r="E21" i="78" s="1"/>
  <c r="E20" i="77"/>
  <c r="D21" i="77"/>
  <c r="C27" i="77"/>
  <c r="E20" i="76"/>
  <c r="D21" i="76"/>
  <c r="C24" i="76"/>
  <c r="E20" i="75"/>
  <c r="D21" i="75"/>
  <c r="C24" i="75"/>
  <c r="D22" i="74"/>
  <c r="E21" i="74"/>
  <c r="C27" i="73"/>
  <c r="E20" i="73"/>
  <c r="D21" i="73"/>
  <c r="E22" i="72"/>
  <c r="D23" i="72"/>
  <c r="C27" i="72"/>
  <c r="D20" i="71"/>
  <c r="E19" i="71"/>
  <c r="D20" i="70"/>
  <c r="E19" i="70"/>
  <c r="D22" i="69"/>
  <c r="E21" i="69"/>
  <c r="C22" i="68"/>
  <c r="D21" i="68"/>
  <c r="E21" i="68" s="1"/>
  <c r="E22" i="67"/>
  <c r="D23" i="67"/>
  <c r="E21" i="66"/>
  <c r="D22" i="66"/>
  <c r="D22" i="65"/>
  <c r="E21" i="65"/>
  <c r="C27" i="64"/>
  <c r="E20" i="64"/>
  <c r="D21" i="64"/>
  <c r="E20" i="62"/>
  <c r="D21" i="62"/>
  <c r="C27" i="62"/>
  <c r="E20" i="61"/>
  <c r="D21" i="61"/>
  <c r="C27" i="61"/>
  <c r="E20" i="60"/>
  <c r="D21" i="60"/>
  <c r="C27" i="60"/>
  <c r="E20" i="59"/>
  <c r="D21" i="59"/>
  <c r="C27" i="59"/>
  <c r="C23" i="58"/>
  <c r="E20" i="57"/>
  <c r="D21" i="57"/>
  <c r="C26" i="57"/>
  <c r="C27" i="56"/>
  <c r="E20" i="56"/>
  <c r="D21" i="56"/>
  <c r="D20" i="55"/>
  <c r="E19" i="55"/>
  <c r="D22" i="54"/>
  <c r="E21" i="54"/>
  <c r="D20" i="53"/>
  <c r="E19" i="53"/>
  <c r="D22" i="52"/>
  <c r="E21" i="52"/>
  <c r="D20" i="51"/>
  <c r="E19" i="51"/>
  <c r="E20" i="50"/>
  <c r="D21" i="50"/>
  <c r="C27" i="50"/>
  <c r="D22" i="49"/>
  <c r="E21" i="49"/>
  <c r="E20" i="48"/>
  <c r="D21" i="48"/>
  <c r="C27" i="48"/>
  <c r="D22" i="47"/>
  <c r="E21" i="47"/>
  <c r="D22" i="46"/>
  <c r="E21" i="46"/>
  <c r="D22" i="45"/>
  <c r="E21" i="45"/>
  <c r="E20" i="44"/>
  <c r="D21" i="44"/>
  <c r="C27" i="44"/>
  <c r="C27" i="43"/>
  <c r="E20" i="42"/>
  <c r="D21" i="42"/>
  <c r="C27" i="42"/>
  <c r="C27" i="41"/>
  <c r="E20" i="41"/>
  <c r="D21" i="41"/>
  <c r="C27" i="40"/>
  <c r="E20" i="40"/>
  <c r="D21" i="40"/>
  <c r="C27" i="39"/>
  <c r="E20" i="39"/>
  <c r="D21" i="39"/>
  <c r="E20" i="38"/>
  <c r="D21" i="38"/>
  <c r="C27" i="38"/>
  <c r="D22" i="37"/>
  <c r="E21" i="37"/>
  <c r="D20" i="36"/>
  <c r="E19" i="36"/>
  <c r="E20" i="35"/>
  <c r="D21" i="35"/>
  <c r="C27" i="35"/>
  <c r="C27" i="34"/>
  <c r="E20" i="34"/>
  <c r="D21" i="34"/>
  <c r="E21" i="33"/>
  <c r="D22" i="33"/>
  <c r="C22" i="32"/>
  <c r="D21" i="32"/>
  <c r="E21" i="32" s="1"/>
  <c r="D22" i="31"/>
  <c r="E21" i="31"/>
  <c r="C27" i="30"/>
  <c r="E20" i="30"/>
  <c r="D21" i="30"/>
  <c r="D22" i="29"/>
  <c r="E21" i="29"/>
  <c r="D22" i="28"/>
  <c r="E21" i="28"/>
  <c r="C27" i="27"/>
  <c r="E20" i="27"/>
  <c r="D21" i="27"/>
  <c r="C27" i="26"/>
  <c r="E20" i="25"/>
  <c r="D21" i="25"/>
  <c r="C27" i="25"/>
  <c r="D22" i="24"/>
  <c r="E21" i="24"/>
  <c r="E20" i="23"/>
  <c r="D21" i="23"/>
  <c r="D22" i="22"/>
  <c r="C23" i="22"/>
  <c r="E22" i="22"/>
  <c r="E20" i="21"/>
  <c r="D21" i="21"/>
  <c r="C27" i="20"/>
  <c r="C27" i="19"/>
  <c r="C27" i="18"/>
  <c r="C23" i="17"/>
  <c r="D22" i="17"/>
  <c r="E22" i="17" s="1"/>
  <c r="D20" i="16"/>
  <c r="E19" i="16"/>
  <c r="D22" i="15"/>
  <c r="E21" i="15"/>
  <c r="D22" i="14"/>
  <c r="E21" i="14"/>
  <c r="D20" i="13"/>
  <c r="E19" i="13"/>
  <c r="D20" i="11"/>
  <c r="E19" i="11"/>
  <c r="D22" i="10"/>
  <c r="E21" i="10"/>
  <c r="E20" i="9"/>
  <c r="D21" i="9"/>
  <c r="C24" i="9"/>
  <c r="C27" i="8"/>
  <c r="E20" i="8"/>
  <c r="D21" i="8"/>
  <c r="D20" i="7"/>
  <c r="E19" i="7"/>
  <c r="E20" i="5"/>
  <c r="D21" i="5"/>
  <c r="D20" i="3"/>
  <c r="E19" i="3"/>
  <c r="D20" i="1"/>
  <c r="E19" i="1"/>
  <c r="D21" i="4"/>
  <c r="E20" i="4"/>
  <c r="D21" i="18" l="1"/>
  <c r="E20" i="18"/>
  <c r="E20" i="89"/>
  <c r="D21" i="89"/>
  <c r="D21" i="63"/>
  <c r="E20" i="63"/>
  <c r="E20" i="58"/>
  <c r="D21" i="58"/>
  <c r="D22" i="43"/>
  <c r="E21" i="43"/>
  <c r="E21" i="26"/>
  <c r="D22" i="26"/>
  <c r="E21" i="20"/>
  <c r="D22" i="20"/>
  <c r="E21" i="19"/>
  <c r="D22" i="19"/>
  <c r="E21" i="6"/>
  <c r="D22" i="6"/>
  <c r="E20" i="90"/>
  <c r="D21" i="90"/>
  <c r="D23" i="88"/>
  <c r="E22" i="88"/>
  <c r="D23" i="87"/>
  <c r="E22" i="87"/>
  <c r="E22" i="86"/>
  <c r="D23" i="86"/>
  <c r="C28" i="86"/>
  <c r="C28" i="85"/>
  <c r="E21" i="85"/>
  <c r="D22" i="85"/>
  <c r="C28" i="84"/>
  <c r="E23" i="84"/>
  <c r="D24" i="84"/>
  <c r="E22" i="83"/>
  <c r="D23" i="83"/>
  <c r="E20" i="82"/>
  <c r="D21" i="82"/>
  <c r="D23" i="81"/>
  <c r="E22" i="81"/>
  <c r="C28" i="80"/>
  <c r="E23" i="80"/>
  <c r="D24" i="80"/>
  <c r="C23" i="79"/>
  <c r="D22" i="79"/>
  <c r="E22" i="79"/>
  <c r="D22" i="78"/>
  <c r="C23" i="78"/>
  <c r="E22" i="78"/>
  <c r="E21" i="77"/>
  <c r="D22" i="77"/>
  <c r="C28" i="77"/>
  <c r="C25" i="76"/>
  <c r="E21" i="76"/>
  <c r="D22" i="76"/>
  <c r="C25" i="75"/>
  <c r="E21" i="75"/>
  <c r="D22" i="75"/>
  <c r="E22" i="74"/>
  <c r="D23" i="74"/>
  <c r="E21" i="73"/>
  <c r="D22" i="73"/>
  <c r="C28" i="73"/>
  <c r="C28" i="72"/>
  <c r="E23" i="72"/>
  <c r="D24" i="72"/>
  <c r="E20" i="71"/>
  <c r="D21" i="71"/>
  <c r="E20" i="70"/>
  <c r="D21" i="70"/>
  <c r="E22" i="69"/>
  <c r="D23" i="69"/>
  <c r="D22" i="68"/>
  <c r="E22" i="68" s="1"/>
  <c r="C23" i="68"/>
  <c r="E23" i="67"/>
  <c r="D24" i="67"/>
  <c r="E22" i="66"/>
  <c r="D23" i="66"/>
  <c r="E22" i="65"/>
  <c r="D23" i="65"/>
  <c r="C28" i="64"/>
  <c r="E21" i="64"/>
  <c r="D22" i="64"/>
  <c r="C28" i="62"/>
  <c r="E21" i="62"/>
  <c r="D22" i="62"/>
  <c r="C28" i="61"/>
  <c r="E21" i="61"/>
  <c r="D22" i="61"/>
  <c r="C28" i="60"/>
  <c r="E21" i="60"/>
  <c r="D22" i="60"/>
  <c r="C28" i="59"/>
  <c r="E21" i="59"/>
  <c r="D22" i="59"/>
  <c r="C24" i="58"/>
  <c r="C27" i="57"/>
  <c r="E21" i="57"/>
  <c r="D22" i="57"/>
  <c r="E21" i="56"/>
  <c r="D22" i="56"/>
  <c r="C28" i="56"/>
  <c r="E20" i="55"/>
  <c r="D21" i="55"/>
  <c r="E22" i="54"/>
  <c r="D23" i="54"/>
  <c r="E20" i="53"/>
  <c r="D21" i="53"/>
  <c r="E22" i="52"/>
  <c r="D23" i="52"/>
  <c r="E20" i="51"/>
  <c r="D21" i="51"/>
  <c r="C28" i="50"/>
  <c r="E21" i="50"/>
  <c r="D22" i="50"/>
  <c r="E22" i="49"/>
  <c r="D23" i="49"/>
  <c r="C28" i="48"/>
  <c r="E21" i="48"/>
  <c r="D22" i="48"/>
  <c r="E22" i="47"/>
  <c r="D23" i="47"/>
  <c r="D23" i="46"/>
  <c r="E22" i="46"/>
  <c r="E22" i="45"/>
  <c r="D23" i="45"/>
  <c r="E21" i="44"/>
  <c r="D22" i="44"/>
  <c r="C28" i="44"/>
  <c r="C28" i="43"/>
  <c r="C28" i="42"/>
  <c r="E21" i="42"/>
  <c r="D22" i="42"/>
  <c r="E21" i="41"/>
  <c r="D22" i="41"/>
  <c r="C28" i="41"/>
  <c r="E21" i="40"/>
  <c r="D22" i="40"/>
  <c r="C28" i="40"/>
  <c r="E21" i="39"/>
  <c r="D22" i="39"/>
  <c r="C28" i="39"/>
  <c r="C28" i="38"/>
  <c r="E21" i="38"/>
  <c r="D22" i="38"/>
  <c r="E22" i="37"/>
  <c r="D23" i="37"/>
  <c r="E20" i="36"/>
  <c r="D21" i="36"/>
  <c r="C28" i="35"/>
  <c r="E21" i="35"/>
  <c r="D22" i="35"/>
  <c r="E21" i="34"/>
  <c r="D22" i="34"/>
  <c r="C28" i="34"/>
  <c r="E22" i="33"/>
  <c r="D23" i="33"/>
  <c r="C23" i="32"/>
  <c r="E22" i="32"/>
  <c r="D22" i="32"/>
  <c r="E22" i="31"/>
  <c r="D23" i="31"/>
  <c r="E21" i="30"/>
  <c r="D22" i="30"/>
  <c r="C28" i="30"/>
  <c r="E22" i="29"/>
  <c r="D23" i="29"/>
  <c r="E22" i="28"/>
  <c r="D23" i="28"/>
  <c r="E21" i="27"/>
  <c r="D22" i="27"/>
  <c r="C28" i="27"/>
  <c r="C28" i="26"/>
  <c r="C28" i="25"/>
  <c r="E21" i="25"/>
  <c r="D22" i="25"/>
  <c r="E22" i="24"/>
  <c r="D23" i="24"/>
  <c r="D22" i="23"/>
  <c r="E21" i="23"/>
  <c r="C24" i="22"/>
  <c r="D23" i="22"/>
  <c r="E23" i="22" s="1"/>
  <c r="E21" i="21"/>
  <c r="D22" i="21"/>
  <c r="C28" i="20"/>
  <c r="C28" i="19"/>
  <c r="C28" i="18"/>
  <c r="C24" i="17"/>
  <c r="D23" i="17"/>
  <c r="E23" i="17" s="1"/>
  <c r="E20" i="16"/>
  <c r="D21" i="16"/>
  <c r="E22" i="15"/>
  <c r="D23" i="15"/>
  <c r="E22" i="14"/>
  <c r="D23" i="14"/>
  <c r="E20" i="13"/>
  <c r="D21" i="13"/>
  <c r="E20" i="11"/>
  <c r="D21" i="11"/>
  <c r="E22" i="10"/>
  <c r="D23" i="10"/>
  <c r="C25" i="9"/>
  <c r="E21" i="9"/>
  <c r="D22" i="9"/>
  <c r="E21" i="8"/>
  <c r="D22" i="8"/>
  <c r="C28" i="8"/>
  <c r="E20" i="7"/>
  <c r="D21" i="7"/>
  <c r="D22" i="5"/>
  <c r="E21" i="5"/>
  <c r="E20" i="3"/>
  <c r="D21" i="3"/>
  <c r="E20" i="1"/>
  <c r="D21" i="1"/>
  <c r="E21" i="4"/>
  <c r="D22" i="4"/>
  <c r="D22" i="18" l="1"/>
  <c r="E21" i="18"/>
  <c r="E21" i="89"/>
  <c r="D22" i="89"/>
  <c r="E21" i="63"/>
  <c r="D22" i="63"/>
  <c r="E21" i="58"/>
  <c r="D22" i="58"/>
  <c r="D23" i="43"/>
  <c r="E22" i="43"/>
  <c r="E22" i="26"/>
  <c r="D23" i="26"/>
  <c r="E22" i="20"/>
  <c r="D23" i="20"/>
  <c r="E22" i="19"/>
  <c r="D23" i="19"/>
  <c r="E22" i="6"/>
  <c r="D23" i="6"/>
  <c r="D22" i="90"/>
  <c r="E21" i="90"/>
  <c r="E23" i="88"/>
  <c r="D24" i="88"/>
  <c r="E23" i="87"/>
  <c r="D24" i="87"/>
  <c r="C29" i="86"/>
  <c r="E23" i="86"/>
  <c r="D24" i="86"/>
  <c r="E22" i="85"/>
  <c r="D23" i="85"/>
  <c r="C29" i="85"/>
  <c r="E24" i="84"/>
  <c r="D25" i="84"/>
  <c r="C29" i="84"/>
  <c r="E23" i="83"/>
  <c r="D24" i="83"/>
  <c r="D22" i="82"/>
  <c r="E21" i="82"/>
  <c r="E23" i="81"/>
  <c r="D24" i="81"/>
  <c r="E24" i="80"/>
  <c r="D25" i="80"/>
  <c r="C29" i="80"/>
  <c r="C24" i="79"/>
  <c r="D23" i="79"/>
  <c r="E23" i="79" s="1"/>
  <c r="C24" i="78"/>
  <c r="D23" i="78"/>
  <c r="E23" i="78" s="1"/>
  <c r="C29" i="77"/>
  <c r="E22" i="77"/>
  <c r="D23" i="77"/>
  <c r="E22" i="76"/>
  <c r="D23" i="76"/>
  <c r="C26" i="76"/>
  <c r="E22" i="75"/>
  <c r="D23" i="75"/>
  <c r="C26" i="75"/>
  <c r="E23" i="74"/>
  <c r="D24" i="74"/>
  <c r="C29" i="73"/>
  <c r="E22" i="73"/>
  <c r="D23" i="73"/>
  <c r="E24" i="72"/>
  <c r="D25" i="72"/>
  <c r="C29" i="72"/>
  <c r="D22" i="71"/>
  <c r="E21" i="71"/>
  <c r="D22" i="70"/>
  <c r="E21" i="70"/>
  <c r="E23" i="69"/>
  <c r="D24" i="69"/>
  <c r="C24" i="68"/>
  <c r="D23" i="68"/>
  <c r="E23" i="68" s="1"/>
  <c r="D25" i="67"/>
  <c r="E24" i="67"/>
  <c r="E23" i="66"/>
  <c r="D24" i="66"/>
  <c r="E23" i="65"/>
  <c r="D24" i="65"/>
  <c r="C29" i="64"/>
  <c r="E22" i="64"/>
  <c r="D23" i="64"/>
  <c r="E22" i="62"/>
  <c r="D23" i="62"/>
  <c r="C29" i="62"/>
  <c r="E22" i="61"/>
  <c r="D23" i="61"/>
  <c r="C29" i="61"/>
  <c r="E22" i="60"/>
  <c r="D23" i="60"/>
  <c r="C29" i="60"/>
  <c r="C29" i="59"/>
  <c r="E22" i="59"/>
  <c r="D23" i="59"/>
  <c r="C25" i="58"/>
  <c r="E22" i="57"/>
  <c r="D23" i="57"/>
  <c r="C28" i="57"/>
  <c r="E22" i="56"/>
  <c r="D23" i="56"/>
  <c r="C29" i="56"/>
  <c r="D22" i="55"/>
  <c r="E21" i="55"/>
  <c r="D24" i="54"/>
  <c r="E23" i="54"/>
  <c r="D22" i="53"/>
  <c r="E21" i="53"/>
  <c r="E23" i="52"/>
  <c r="D24" i="52"/>
  <c r="D22" i="51"/>
  <c r="E21" i="51"/>
  <c r="E22" i="50"/>
  <c r="D23" i="50"/>
  <c r="C29" i="50"/>
  <c r="D24" i="49"/>
  <c r="E23" i="49"/>
  <c r="E22" i="48"/>
  <c r="D23" i="48"/>
  <c r="C29" i="48"/>
  <c r="E23" i="47"/>
  <c r="D24" i="47"/>
  <c r="E23" i="46"/>
  <c r="D24" i="46"/>
  <c r="E23" i="45"/>
  <c r="D24" i="45"/>
  <c r="E22" i="44"/>
  <c r="D23" i="44"/>
  <c r="C29" i="44"/>
  <c r="C29" i="43"/>
  <c r="E22" i="42"/>
  <c r="D23" i="42"/>
  <c r="C29" i="42"/>
  <c r="C29" i="41"/>
  <c r="E22" i="41"/>
  <c r="D23" i="41"/>
  <c r="C29" i="40"/>
  <c r="E22" i="40"/>
  <c r="D23" i="40"/>
  <c r="C29" i="39"/>
  <c r="E22" i="39"/>
  <c r="D23" i="39"/>
  <c r="E22" i="38"/>
  <c r="D23" i="38"/>
  <c r="C29" i="38"/>
  <c r="E23" i="37"/>
  <c r="D24" i="37"/>
  <c r="D22" i="36"/>
  <c r="E21" i="36"/>
  <c r="E22" i="35"/>
  <c r="D23" i="35"/>
  <c r="C29" i="35"/>
  <c r="E22" i="34"/>
  <c r="D23" i="34"/>
  <c r="C29" i="34"/>
  <c r="E23" i="33"/>
  <c r="D24" i="33"/>
  <c r="C24" i="32"/>
  <c r="D23" i="32"/>
  <c r="E23" i="32" s="1"/>
  <c r="D24" i="31"/>
  <c r="E23" i="31"/>
  <c r="C29" i="30"/>
  <c r="E22" i="30"/>
  <c r="D23" i="30"/>
  <c r="E23" i="29"/>
  <c r="D24" i="29"/>
  <c r="E23" i="28"/>
  <c r="D24" i="28"/>
  <c r="C29" i="27"/>
  <c r="E22" i="27"/>
  <c r="D23" i="27"/>
  <c r="C29" i="26"/>
  <c r="E22" i="25"/>
  <c r="D23" i="25"/>
  <c r="C29" i="25"/>
  <c r="D24" i="24"/>
  <c r="E23" i="24"/>
  <c r="D23" i="23"/>
  <c r="E22" i="23"/>
  <c r="C25" i="22"/>
  <c r="D24" i="22"/>
  <c r="E24" i="22" s="1"/>
  <c r="D23" i="21"/>
  <c r="E22" i="21"/>
  <c r="C29" i="20"/>
  <c r="C29" i="19"/>
  <c r="C29" i="18"/>
  <c r="C25" i="17"/>
  <c r="D24" i="17"/>
  <c r="E24" i="17" s="1"/>
  <c r="D22" i="16"/>
  <c r="E21" i="16"/>
  <c r="E23" i="15"/>
  <c r="D24" i="15"/>
  <c r="E23" i="14"/>
  <c r="D24" i="14"/>
  <c r="E21" i="13"/>
  <c r="D22" i="13"/>
  <c r="E21" i="11"/>
  <c r="D22" i="11"/>
  <c r="D24" i="10"/>
  <c r="E23" i="10"/>
  <c r="E22" i="9"/>
  <c r="D23" i="9"/>
  <c r="C26" i="9"/>
  <c r="C29" i="8"/>
  <c r="E22" i="8"/>
  <c r="D23" i="8"/>
  <c r="D22" i="7"/>
  <c r="E21" i="7"/>
  <c r="E22" i="5"/>
  <c r="D23" i="5"/>
  <c r="D22" i="3"/>
  <c r="E21" i="3"/>
  <c r="D22" i="1"/>
  <c r="E21" i="1"/>
  <c r="E22" i="4"/>
  <c r="D23" i="4"/>
  <c r="E22" i="18" l="1"/>
  <c r="D23" i="18"/>
  <c r="D23" i="89"/>
  <c r="E22" i="89"/>
  <c r="E22" i="63"/>
  <c r="D23" i="63"/>
  <c r="E22" i="58"/>
  <c r="D23" i="58"/>
  <c r="D24" i="43"/>
  <c r="E23" i="43"/>
  <c r="E23" i="26"/>
  <c r="D24" i="26"/>
  <c r="D24" i="20"/>
  <c r="E23" i="20"/>
  <c r="E23" i="19"/>
  <c r="D24" i="19"/>
  <c r="E23" i="6"/>
  <c r="D24" i="6"/>
  <c r="E22" i="90"/>
  <c r="D23" i="90"/>
  <c r="D25" i="88"/>
  <c r="E24" i="88"/>
  <c r="D25" i="87"/>
  <c r="E24" i="87"/>
  <c r="E24" i="86"/>
  <c r="D25" i="86"/>
  <c r="C30" i="86"/>
  <c r="C30" i="85"/>
  <c r="E23" i="85"/>
  <c r="D24" i="85"/>
  <c r="C30" i="84"/>
  <c r="E25" i="84"/>
  <c r="D26" i="84"/>
  <c r="D25" i="83"/>
  <c r="E24" i="83"/>
  <c r="E22" i="82"/>
  <c r="D23" i="82"/>
  <c r="D25" i="81"/>
  <c r="E24" i="81"/>
  <c r="C30" i="80"/>
  <c r="E25" i="80"/>
  <c r="D26" i="80"/>
  <c r="C25" i="79"/>
  <c r="D24" i="79"/>
  <c r="E24" i="79"/>
  <c r="C25" i="78"/>
  <c r="D24" i="78"/>
  <c r="E24" i="78" s="1"/>
  <c r="E23" i="77"/>
  <c r="D24" i="77"/>
  <c r="C30" i="77"/>
  <c r="C27" i="76"/>
  <c r="E23" i="76"/>
  <c r="D24" i="76"/>
  <c r="C27" i="75"/>
  <c r="E23" i="75"/>
  <c r="D24" i="75"/>
  <c r="D25" i="74"/>
  <c r="E24" i="74"/>
  <c r="E23" i="73"/>
  <c r="D24" i="73"/>
  <c r="C30" i="73"/>
  <c r="C30" i="72"/>
  <c r="E25" i="72"/>
  <c r="D26" i="72"/>
  <c r="E22" i="71"/>
  <c r="D23" i="71"/>
  <c r="E22" i="70"/>
  <c r="D23" i="70"/>
  <c r="D25" i="69"/>
  <c r="E24" i="69"/>
  <c r="C25" i="68"/>
  <c r="D24" i="68"/>
  <c r="E24" i="68" s="1"/>
  <c r="D26" i="67"/>
  <c r="E25" i="67"/>
  <c r="D25" i="66"/>
  <c r="E24" i="66"/>
  <c r="D25" i="65"/>
  <c r="E24" i="65"/>
  <c r="E23" i="64"/>
  <c r="D24" i="64"/>
  <c r="C30" i="64"/>
  <c r="C30" i="62"/>
  <c r="E23" i="62"/>
  <c r="D24" i="62"/>
  <c r="E23" i="61"/>
  <c r="D24" i="61"/>
  <c r="C30" i="61"/>
  <c r="C30" i="60"/>
  <c r="E23" i="60"/>
  <c r="D24" i="60"/>
  <c r="E23" i="59"/>
  <c r="D24" i="59"/>
  <c r="C30" i="59"/>
  <c r="C26" i="58"/>
  <c r="C29" i="57"/>
  <c r="E23" i="57"/>
  <c r="D24" i="57"/>
  <c r="C30" i="56"/>
  <c r="E23" i="56"/>
  <c r="D24" i="56"/>
  <c r="E22" i="55"/>
  <c r="D23" i="55"/>
  <c r="D25" i="54"/>
  <c r="E24" i="54"/>
  <c r="D23" i="53"/>
  <c r="E22" i="53"/>
  <c r="D25" i="52"/>
  <c r="E24" i="52"/>
  <c r="E22" i="51"/>
  <c r="D23" i="51"/>
  <c r="C30" i="50"/>
  <c r="E23" i="50"/>
  <c r="D24" i="50"/>
  <c r="D25" i="49"/>
  <c r="E24" i="49"/>
  <c r="C30" i="48"/>
  <c r="E23" i="48"/>
  <c r="D24" i="48"/>
  <c r="D25" i="47"/>
  <c r="E24" i="47"/>
  <c r="D25" i="46"/>
  <c r="E24" i="46"/>
  <c r="D25" i="45"/>
  <c r="E24" i="45"/>
  <c r="E23" i="44"/>
  <c r="D24" i="44"/>
  <c r="C30" i="44"/>
  <c r="C30" i="43"/>
  <c r="C30" i="42"/>
  <c r="E23" i="42"/>
  <c r="D24" i="42"/>
  <c r="E23" i="41"/>
  <c r="D24" i="41"/>
  <c r="C30" i="41"/>
  <c r="C30" i="40"/>
  <c r="E23" i="40"/>
  <c r="D24" i="40"/>
  <c r="E23" i="39"/>
  <c r="D24" i="39"/>
  <c r="C30" i="39"/>
  <c r="C30" i="38"/>
  <c r="E23" i="38"/>
  <c r="D24" i="38"/>
  <c r="D25" i="37"/>
  <c r="E24" i="37"/>
  <c r="E22" i="36"/>
  <c r="D23" i="36"/>
  <c r="C30" i="35"/>
  <c r="E23" i="35"/>
  <c r="D24" i="35"/>
  <c r="C30" i="34"/>
  <c r="E23" i="34"/>
  <c r="D24" i="34"/>
  <c r="D25" i="33"/>
  <c r="E24" i="33"/>
  <c r="C25" i="32"/>
  <c r="D24" i="32"/>
  <c r="E24" i="32" s="1"/>
  <c r="D25" i="31"/>
  <c r="E24" i="31"/>
  <c r="E23" i="30"/>
  <c r="D24" i="30"/>
  <c r="C30" i="30"/>
  <c r="D25" i="29"/>
  <c r="E24" i="29"/>
  <c r="D25" i="28"/>
  <c r="E24" i="28"/>
  <c r="E23" i="27"/>
  <c r="D24" i="27"/>
  <c r="C30" i="27"/>
  <c r="C30" i="26"/>
  <c r="C30" i="25"/>
  <c r="E23" i="25"/>
  <c r="D24" i="25"/>
  <c r="D25" i="24"/>
  <c r="E24" i="24"/>
  <c r="D24" i="23"/>
  <c r="E23" i="23"/>
  <c r="C26" i="22"/>
  <c r="D25" i="22"/>
  <c r="E25" i="22" s="1"/>
  <c r="E23" i="21"/>
  <c r="D24" i="21"/>
  <c r="C30" i="20"/>
  <c r="C30" i="19"/>
  <c r="C30" i="18"/>
  <c r="C26" i="17"/>
  <c r="D25" i="17"/>
  <c r="E25" i="17" s="1"/>
  <c r="E22" i="16"/>
  <c r="D23" i="16"/>
  <c r="D25" i="15"/>
  <c r="E24" i="15"/>
  <c r="D25" i="14"/>
  <c r="E24" i="14"/>
  <c r="D23" i="13"/>
  <c r="E22" i="13"/>
  <c r="E22" i="11"/>
  <c r="D23" i="11"/>
  <c r="D25" i="10"/>
  <c r="E24" i="10"/>
  <c r="C27" i="9"/>
  <c r="E23" i="9"/>
  <c r="D24" i="9"/>
  <c r="E23" i="8"/>
  <c r="D24" i="8"/>
  <c r="C30" i="8"/>
  <c r="E22" i="7"/>
  <c r="D23" i="7"/>
  <c r="E23" i="5"/>
  <c r="D24" i="5"/>
  <c r="E22" i="3"/>
  <c r="D23" i="3"/>
  <c r="E22" i="1"/>
  <c r="D23" i="1"/>
  <c r="E23" i="4"/>
  <c r="D24" i="4"/>
  <c r="E23" i="18" l="1"/>
  <c r="D24" i="18"/>
  <c r="E23" i="89"/>
  <c r="D24" i="89"/>
  <c r="E23" i="63"/>
  <c r="D24" i="63"/>
  <c r="E23" i="58"/>
  <c r="D24" i="58"/>
  <c r="E24" i="43"/>
  <c r="D25" i="43"/>
  <c r="E24" i="26"/>
  <c r="D25" i="26"/>
  <c r="D25" i="20"/>
  <c r="E24" i="20"/>
  <c r="E24" i="19"/>
  <c r="D25" i="19"/>
  <c r="D25" i="6"/>
  <c r="E24" i="6"/>
  <c r="D24" i="90"/>
  <c r="E23" i="90"/>
  <c r="E25" i="88"/>
  <c r="D26" i="88"/>
  <c r="E25" i="87"/>
  <c r="D26" i="87"/>
  <c r="C31" i="86"/>
  <c r="E25" i="86"/>
  <c r="D26" i="86"/>
  <c r="E24" i="85"/>
  <c r="D25" i="85"/>
  <c r="C31" i="85"/>
  <c r="E26" i="84"/>
  <c r="D27" i="84"/>
  <c r="C31" i="84"/>
  <c r="E25" i="83"/>
  <c r="D26" i="83"/>
  <c r="E23" i="82"/>
  <c r="D24" i="82"/>
  <c r="E25" i="81"/>
  <c r="D26" i="81"/>
  <c r="C31" i="80"/>
  <c r="E26" i="80"/>
  <c r="D27" i="80"/>
  <c r="C26" i="79"/>
  <c r="E25" i="79"/>
  <c r="D25" i="79"/>
  <c r="C26" i="78"/>
  <c r="D25" i="78"/>
  <c r="E25" i="78" s="1"/>
  <c r="C31" i="77"/>
  <c r="E24" i="77"/>
  <c r="D25" i="77"/>
  <c r="E24" i="76"/>
  <c r="D25" i="76"/>
  <c r="C28" i="76"/>
  <c r="E24" i="75"/>
  <c r="D25" i="75"/>
  <c r="C28" i="75"/>
  <c r="E25" i="74"/>
  <c r="D26" i="74"/>
  <c r="C31" i="73"/>
  <c r="E24" i="73"/>
  <c r="D25" i="73"/>
  <c r="E26" i="72"/>
  <c r="D27" i="72"/>
  <c r="C31" i="72"/>
  <c r="E23" i="71"/>
  <c r="D24" i="71"/>
  <c r="D24" i="70"/>
  <c r="E23" i="70"/>
  <c r="E25" i="69"/>
  <c r="D26" i="69"/>
  <c r="C26" i="68"/>
  <c r="D25" i="68"/>
  <c r="E25" i="68" s="1"/>
  <c r="D27" i="67"/>
  <c r="E26" i="67"/>
  <c r="D26" i="66"/>
  <c r="E25" i="66"/>
  <c r="E25" i="65"/>
  <c r="D26" i="65"/>
  <c r="E24" i="64"/>
  <c r="D25" i="64"/>
  <c r="C31" i="64"/>
  <c r="E24" i="62"/>
  <c r="D25" i="62"/>
  <c r="C31" i="62"/>
  <c r="C31" i="61"/>
  <c r="E24" i="61"/>
  <c r="D25" i="61"/>
  <c r="E24" i="60"/>
  <c r="D25" i="60"/>
  <c r="C31" i="60"/>
  <c r="C31" i="59"/>
  <c r="E24" i="59"/>
  <c r="D25" i="59"/>
  <c r="C27" i="58"/>
  <c r="E24" i="57"/>
  <c r="D25" i="57"/>
  <c r="C30" i="57"/>
  <c r="E24" i="56"/>
  <c r="D25" i="56"/>
  <c r="C31" i="56"/>
  <c r="D24" i="55"/>
  <c r="E23" i="55"/>
  <c r="E25" i="54"/>
  <c r="D26" i="54"/>
  <c r="E23" i="53"/>
  <c r="D24" i="53"/>
  <c r="E25" i="52"/>
  <c r="D26" i="52"/>
  <c r="D24" i="51"/>
  <c r="E23" i="51"/>
  <c r="E24" i="50"/>
  <c r="D25" i="50"/>
  <c r="C31" i="50"/>
  <c r="E25" i="49"/>
  <c r="D26" i="49"/>
  <c r="E24" i="48"/>
  <c r="D25" i="48"/>
  <c r="C31" i="48"/>
  <c r="D26" i="47"/>
  <c r="E25" i="47"/>
  <c r="E25" i="46"/>
  <c r="D26" i="46"/>
  <c r="E25" i="45"/>
  <c r="D26" i="45"/>
  <c r="C31" i="44"/>
  <c r="E24" i="44"/>
  <c r="D25" i="44"/>
  <c r="C31" i="43"/>
  <c r="E24" i="42"/>
  <c r="D25" i="42"/>
  <c r="C31" i="42"/>
  <c r="C31" i="41"/>
  <c r="E24" i="41"/>
  <c r="D25" i="41"/>
  <c r="E24" i="40"/>
  <c r="D25" i="40"/>
  <c r="C31" i="40"/>
  <c r="C31" i="39"/>
  <c r="E24" i="39"/>
  <c r="D25" i="39"/>
  <c r="E24" i="38"/>
  <c r="D25" i="38"/>
  <c r="C31" i="38"/>
  <c r="E25" i="37"/>
  <c r="D26" i="37"/>
  <c r="E23" i="36"/>
  <c r="D24" i="36"/>
  <c r="E24" i="35"/>
  <c r="D25" i="35"/>
  <c r="C31" i="35"/>
  <c r="E24" i="34"/>
  <c r="D25" i="34"/>
  <c r="C31" i="34"/>
  <c r="E25" i="33"/>
  <c r="D26" i="33"/>
  <c r="C26" i="32"/>
  <c r="D25" i="32"/>
  <c r="E25" i="32" s="1"/>
  <c r="D26" i="31"/>
  <c r="E25" i="31"/>
  <c r="C31" i="30"/>
  <c r="E24" i="30"/>
  <c r="D25" i="30"/>
  <c r="E25" i="29"/>
  <c r="D26" i="29"/>
  <c r="D26" i="28"/>
  <c r="E25" i="28"/>
  <c r="C31" i="27"/>
  <c r="E24" i="27"/>
  <c r="D25" i="27"/>
  <c r="C31" i="26"/>
  <c r="E24" i="25"/>
  <c r="D25" i="25"/>
  <c r="C31" i="25"/>
  <c r="D26" i="24"/>
  <c r="E25" i="24"/>
  <c r="D25" i="23"/>
  <c r="E24" i="23"/>
  <c r="C27" i="22"/>
  <c r="D26" i="22"/>
  <c r="E26" i="22" s="1"/>
  <c r="D25" i="21"/>
  <c r="E24" i="21"/>
  <c r="C31" i="20"/>
  <c r="C31" i="19"/>
  <c r="C31" i="18"/>
  <c r="C27" i="17"/>
  <c r="E26" i="17"/>
  <c r="D26" i="17"/>
  <c r="D24" i="16"/>
  <c r="E23" i="16"/>
  <c r="D26" i="15"/>
  <c r="E25" i="15"/>
  <c r="D26" i="14"/>
  <c r="E25" i="14"/>
  <c r="D24" i="13"/>
  <c r="E23" i="13"/>
  <c r="E23" i="11"/>
  <c r="D24" i="11"/>
  <c r="E25" i="10"/>
  <c r="D26" i="10"/>
  <c r="E24" i="9"/>
  <c r="D25" i="9"/>
  <c r="C28" i="9"/>
  <c r="C31" i="8"/>
  <c r="E24" i="8"/>
  <c r="D25" i="8"/>
  <c r="E23" i="7"/>
  <c r="D24" i="7"/>
  <c r="D25" i="5"/>
  <c r="E24" i="5"/>
  <c r="D24" i="3"/>
  <c r="E23" i="3"/>
  <c r="D24" i="1"/>
  <c r="E23" i="1"/>
  <c r="E24" i="4"/>
  <c r="D25" i="4"/>
  <c r="E24" i="18" l="1"/>
  <c r="D25" i="18"/>
  <c r="D25" i="89"/>
  <c r="E24" i="89"/>
  <c r="D25" i="63"/>
  <c r="E24" i="63"/>
  <c r="E24" i="58"/>
  <c r="D25" i="58"/>
  <c r="D26" i="43"/>
  <c r="E25" i="43"/>
  <c r="E25" i="26"/>
  <c r="D26" i="26"/>
  <c r="D26" i="20"/>
  <c r="E25" i="20"/>
  <c r="E25" i="19"/>
  <c r="D26" i="19"/>
  <c r="E25" i="6"/>
  <c r="D26" i="6"/>
  <c r="D25" i="90"/>
  <c r="E24" i="90"/>
  <c r="E26" i="88"/>
  <c r="D27" i="88"/>
  <c r="D27" i="87"/>
  <c r="E26" i="87"/>
  <c r="E26" i="86"/>
  <c r="D27" i="86"/>
  <c r="C32" i="86"/>
  <c r="C32" i="85"/>
  <c r="E25" i="85"/>
  <c r="D26" i="85"/>
  <c r="C32" i="84"/>
  <c r="E27" i="84"/>
  <c r="D28" i="84"/>
  <c r="D27" i="83"/>
  <c r="E26" i="83"/>
  <c r="D25" i="82"/>
  <c r="E24" i="82"/>
  <c r="E26" i="81"/>
  <c r="D27" i="81"/>
  <c r="C32" i="80"/>
  <c r="E27" i="80"/>
  <c r="D28" i="80"/>
  <c r="C27" i="79"/>
  <c r="D26" i="79"/>
  <c r="E26" i="79" s="1"/>
  <c r="C27" i="78"/>
  <c r="D26" i="78"/>
  <c r="E26" i="78" s="1"/>
  <c r="E25" i="77"/>
  <c r="D26" i="77"/>
  <c r="C32" i="77"/>
  <c r="C29" i="76"/>
  <c r="E25" i="76"/>
  <c r="D26" i="76"/>
  <c r="C29" i="75"/>
  <c r="E25" i="75"/>
  <c r="D26" i="75"/>
  <c r="D27" i="74"/>
  <c r="E26" i="74"/>
  <c r="E25" i="73"/>
  <c r="D26" i="73"/>
  <c r="C32" i="73"/>
  <c r="C32" i="72"/>
  <c r="E27" i="72"/>
  <c r="D28" i="72"/>
  <c r="D25" i="71"/>
  <c r="E24" i="71"/>
  <c r="D25" i="70"/>
  <c r="E24" i="70"/>
  <c r="D27" i="69"/>
  <c r="E26" i="69"/>
  <c r="C27" i="68"/>
  <c r="D26" i="68"/>
  <c r="E26" i="68" s="1"/>
  <c r="E27" i="67"/>
  <c r="D28" i="67"/>
  <c r="D27" i="66"/>
  <c r="E26" i="66"/>
  <c r="D27" i="65"/>
  <c r="E26" i="65"/>
  <c r="C32" i="64"/>
  <c r="E25" i="64"/>
  <c r="D26" i="64"/>
  <c r="C32" i="62"/>
  <c r="E25" i="62"/>
  <c r="D26" i="62"/>
  <c r="E25" i="61"/>
  <c r="D26" i="61"/>
  <c r="C32" i="61"/>
  <c r="C32" i="60"/>
  <c r="E25" i="60"/>
  <c r="D26" i="60"/>
  <c r="E25" i="59"/>
  <c r="D26" i="59"/>
  <c r="C32" i="59"/>
  <c r="C28" i="58"/>
  <c r="C31" i="57"/>
  <c r="E25" i="57"/>
  <c r="D26" i="57"/>
  <c r="C32" i="56"/>
  <c r="E25" i="56"/>
  <c r="D26" i="56"/>
  <c r="D25" i="55"/>
  <c r="E24" i="55"/>
  <c r="D27" i="54"/>
  <c r="E26" i="54"/>
  <c r="D25" i="53"/>
  <c r="E24" i="53"/>
  <c r="D27" i="52"/>
  <c r="E26" i="52"/>
  <c r="D25" i="51"/>
  <c r="E24" i="51"/>
  <c r="C32" i="50"/>
  <c r="E25" i="50"/>
  <c r="D26" i="50"/>
  <c r="D27" i="49"/>
  <c r="E26" i="49"/>
  <c r="C32" i="48"/>
  <c r="E25" i="48"/>
  <c r="D26" i="48"/>
  <c r="D27" i="47"/>
  <c r="E26" i="47"/>
  <c r="D27" i="46"/>
  <c r="E26" i="46"/>
  <c r="D27" i="45"/>
  <c r="E26" i="45"/>
  <c r="E25" i="44"/>
  <c r="D26" i="44"/>
  <c r="C32" i="44"/>
  <c r="C32" i="43"/>
  <c r="C32" i="42"/>
  <c r="E25" i="42"/>
  <c r="D26" i="42"/>
  <c r="E25" i="41"/>
  <c r="D26" i="41"/>
  <c r="C32" i="41"/>
  <c r="C32" i="40"/>
  <c r="E25" i="40"/>
  <c r="D26" i="40"/>
  <c r="E25" i="39"/>
  <c r="D26" i="39"/>
  <c r="C32" i="39"/>
  <c r="C32" i="38"/>
  <c r="E25" i="38"/>
  <c r="D26" i="38"/>
  <c r="D27" i="37"/>
  <c r="E26" i="37"/>
  <c r="D25" i="36"/>
  <c r="E24" i="36"/>
  <c r="C32" i="35"/>
  <c r="E25" i="35"/>
  <c r="D26" i="35"/>
  <c r="C32" i="34"/>
  <c r="E25" i="34"/>
  <c r="D26" i="34"/>
  <c r="D27" i="33"/>
  <c r="E26" i="33"/>
  <c r="C27" i="32"/>
  <c r="D26" i="32"/>
  <c r="E26" i="32" s="1"/>
  <c r="D27" i="31"/>
  <c r="E26" i="31"/>
  <c r="E25" i="30"/>
  <c r="D26" i="30"/>
  <c r="C32" i="30"/>
  <c r="D27" i="29"/>
  <c r="E26" i="29"/>
  <c r="D27" i="28"/>
  <c r="E26" i="28"/>
  <c r="E25" i="27"/>
  <c r="D26" i="27"/>
  <c r="C32" i="27"/>
  <c r="C32" i="26"/>
  <c r="C32" i="25"/>
  <c r="E25" i="25"/>
  <c r="D26" i="25"/>
  <c r="D27" i="24"/>
  <c r="E26" i="24"/>
  <c r="E25" i="23"/>
  <c r="D26" i="23"/>
  <c r="C28" i="22"/>
  <c r="D27" i="22"/>
  <c r="E27" i="22" s="1"/>
  <c r="D26" i="21"/>
  <c r="E25" i="21"/>
  <c r="C32" i="20"/>
  <c r="C32" i="19"/>
  <c r="C32" i="18"/>
  <c r="C28" i="17"/>
  <c r="D27" i="17"/>
  <c r="E27" i="17" s="1"/>
  <c r="D25" i="16"/>
  <c r="E24" i="16"/>
  <c r="D27" i="15"/>
  <c r="E26" i="15"/>
  <c r="D27" i="14"/>
  <c r="E26" i="14"/>
  <c r="D25" i="13"/>
  <c r="E24" i="13"/>
  <c r="D25" i="11"/>
  <c r="E24" i="11"/>
  <c r="D27" i="10"/>
  <c r="E26" i="10"/>
  <c r="C29" i="9"/>
  <c r="E25" i="9"/>
  <c r="D26" i="9"/>
  <c r="E25" i="8"/>
  <c r="D26" i="8"/>
  <c r="C32" i="8"/>
  <c r="D25" i="7"/>
  <c r="E24" i="7"/>
  <c r="E25" i="5"/>
  <c r="D26" i="5"/>
  <c r="D25" i="3"/>
  <c r="E24" i="3"/>
  <c r="D25" i="1"/>
  <c r="E24" i="1"/>
  <c r="D26" i="4"/>
  <c r="E25" i="4"/>
  <c r="D26" i="18" l="1"/>
  <c r="E25" i="18"/>
  <c r="E25" i="89"/>
  <c r="D26" i="89"/>
  <c r="D26" i="63"/>
  <c r="E25" i="63"/>
  <c r="E25" i="58"/>
  <c r="D26" i="58"/>
  <c r="D27" i="43"/>
  <c r="E26" i="43"/>
  <c r="E26" i="26"/>
  <c r="D27" i="26"/>
  <c r="D27" i="20"/>
  <c r="E26" i="20"/>
  <c r="E26" i="19"/>
  <c r="D27" i="19"/>
  <c r="D27" i="6"/>
  <c r="E26" i="6"/>
  <c r="E25" i="90"/>
  <c r="D26" i="90"/>
  <c r="E27" i="88"/>
  <c r="D28" i="88"/>
  <c r="E27" i="87"/>
  <c r="D28" i="87"/>
  <c r="E27" i="86"/>
  <c r="D28" i="86"/>
  <c r="E26" i="85"/>
  <c r="D27" i="85"/>
  <c r="E28" i="84"/>
  <c r="D29" i="84"/>
  <c r="D28" i="83"/>
  <c r="E27" i="83"/>
  <c r="E25" i="82"/>
  <c r="D26" i="82"/>
  <c r="E27" i="81"/>
  <c r="D28" i="81"/>
  <c r="E28" i="80"/>
  <c r="D29" i="80"/>
  <c r="C28" i="79"/>
  <c r="D27" i="79"/>
  <c r="E27" i="79" s="1"/>
  <c r="C28" i="78"/>
  <c r="D27" i="78"/>
  <c r="E27" i="78" s="1"/>
  <c r="E26" i="77"/>
  <c r="D27" i="77"/>
  <c r="E26" i="76"/>
  <c r="D27" i="76"/>
  <c r="C30" i="76"/>
  <c r="E26" i="75"/>
  <c r="D27" i="75"/>
  <c r="C30" i="75"/>
  <c r="E27" i="74"/>
  <c r="D28" i="74"/>
  <c r="E26" i="73"/>
  <c r="D27" i="73"/>
  <c r="E28" i="72"/>
  <c r="D29" i="72"/>
  <c r="E25" i="71"/>
  <c r="D26" i="71"/>
  <c r="E25" i="70"/>
  <c r="D26" i="70"/>
  <c r="E27" i="69"/>
  <c r="D28" i="69"/>
  <c r="C28" i="68"/>
  <c r="E27" i="68"/>
  <c r="D27" i="68"/>
  <c r="E28" i="67"/>
  <c r="D29" i="67"/>
  <c r="E27" i="66"/>
  <c r="D28" i="66"/>
  <c r="E27" i="65"/>
  <c r="D28" i="65"/>
  <c r="E26" i="64"/>
  <c r="D27" i="64"/>
  <c r="E26" i="62"/>
  <c r="D27" i="62"/>
  <c r="E26" i="61"/>
  <c r="D27" i="61"/>
  <c r="E26" i="60"/>
  <c r="D27" i="60"/>
  <c r="E26" i="59"/>
  <c r="D27" i="59"/>
  <c r="C29" i="58"/>
  <c r="E26" i="57"/>
  <c r="D27" i="57"/>
  <c r="C32" i="57"/>
  <c r="E26" i="56"/>
  <c r="D27" i="56"/>
  <c r="E25" i="55"/>
  <c r="D26" i="55"/>
  <c r="E27" i="54"/>
  <c r="D28" i="54"/>
  <c r="E25" i="53"/>
  <c r="D26" i="53"/>
  <c r="E27" i="52"/>
  <c r="D28" i="52"/>
  <c r="E25" i="51"/>
  <c r="D26" i="51"/>
  <c r="E26" i="50"/>
  <c r="D27" i="50"/>
  <c r="E27" i="49"/>
  <c r="D28" i="49"/>
  <c r="E26" i="48"/>
  <c r="D27" i="48"/>
  <c r="E27" i="47"/>
  <c r="D28" i="47"/>
  <c r="E27" i="46"/>
  <c r="D28" i="46"/>
  <c r="E27" i="45"/>
  <c r="D28" i="45"/>
  <c r="E26" i="44"/>
  <c r="D27" i="44"/>
  <c r="E26" i="42"/>
  <c r="D27" i="42"/>
  <c r="E26" i="41"/>
  <c r="D27" i="41"/>
  <c r="E26" i="40"/>
  <c r="D27" i="40"/>
  <c r="E26" i="39"/>
  <c r="D27" i="39"/>
  <c r="E26" i="38"/>
  <c r="D27" i="38"/>
  <c r="D28" i="37"/>
  <c r="E27" i="37"/>
  <c r="D26" i="36"/>
  <c r="E25" i="36"/>
  <c r="E26" i="35"/>
  <c r="D27" i="35"/>
  <c r="E26" i="34"/>
  <c r="D27" i="34"/>
  <c r="E27" i="33"/>
  <c r="D28" i="33"/>
  <c r="C28" i="32"/>
  <c r="D27" i="32"/>
  <c r="E27" i="32" s="1"/>
  <c r="E27" i="31"/>
  <c r="D28" i="31"/>
  <c r="E26" i="30"/>
  <c r="D27" i="30"/>
  <c r="E27" i="29"/>
  <c r="D28" i="29"/>
  <c r="E27" i="28"/>
  <c r="D28" i="28"/>
  <c r="E26" i="27"/>
  <c r="D27" i="27"/>
  <c r="E26" i="25"/>
  <c r="D27" i="25"/>
  <c r="E27" i="24"/>
  <c r="D28" i="24"/>
  <c r="E26" i="23"/>
  <c r="D27" i="23"/>
  <c r="D28" i="22"/>
  <c r="C29" i="22"/>
  <c r="E28" i="22"/>
  <c r="D27" i="21"/>
  <c r="E26" i="21"/>
  <c r="D28" i="17"/>
  <c r="C29" i="17"/>
  <c r="E28" i="17"/>
  <c r="E25" i="16"/>
  <c r="D26" i="16"/>
  <c r="E27" i="15"/>
  <c r="D28" i="15"/>
  <c r="E27" i="14"/>
  <c r="D28" i="14"/>
  <c r="D26" i="13"/>
  <c r="E25" i="13"/>
  <c r="E25" i="11"/>
  <c r="D26" i="11"/>
  <c r="D28" i="10"/>
  <c r="E27" i="10"/>
  <c r="E26" i="9"/>
  <c r="D27" i="9"/>
  <c r="C30" i="9"/>
  <c r="E26" i="8"/>
  <c r="D27" i="8"/>
  <c r="D26" i="7"/>
  <c r="E25" i="7"/>
  <c r="D27" i="5"/>
  <c r="E26" i="5"/>
  <c r="D26" i="3"/>
  <c r="E25" i="3"/>
  <c r="E25" i="1"/>
  <c r="D26" i="1"/>
  <c r="D27" i="4"/>
  <c r="E26" i="4"/>
  <c r="E26" i="18" l="1"/>
  <c r="D27" i="18"/>
  <c r="D27" i="89"/>
  <c r="E26" i="89"/>
  <c r="D27" i="63"/>
  <c r="E26" i="63"/>
  <c r="E26" i="58"/>
  <c r="D27" i="58"/>
  <c r="E27" i="43"/>
  <c r="D28" i="43"/>
  <c r="E27" i="26"/>
  <c r="D28" i="26"/>
  <c r="E27" i="20"/>
  <c r="D28" i="20"/>
  <c r="E27" i="19"/>
  <c r="D28" i="19"/>
  <c r="D28" i="6"/>
  <c r="E27" i="6"/>
  <c r="D27" i="90"/>
  <c r="E26" i="90"/>
  <c r="E28" i="88"/>
  <c r="D29" i="88"/>
  <c r="E28" i="87"/>
  <c r="D29" i="87"/>
  <c r="E28" i="86"/>
  <c r="D29" i="86"/>
  <c r="E27" i="85"/>
  <c r="D28" i="85"/>
  <c r="E29" i="84"/>
  <c r="D30" i="84"/>
  <c r="E28" i="83"/>
  <c r="D29" i="83"/>
  <c r="D27" i="82"/>
  <c r="E26" i="82"/>
  <c r="E28" i="81"/>
  <c r="D29" i="81"/>
  <c r="E29" i="80"/>
  <c r="D30" i="80"/>
  <c r="D28" i="79"/>
  <c r="E28" i="79" s="1"/>
  <c r="C29" i="79"/>
  <c r="C29" i="78"/>
  <c r="D28" i="78"/>
  <c r="E28" i="78" s="1"/>
  <c r="E27" i="77"/>
  <c r="D28" i="77"/>
  <c r="C31" i="76"/>
  <c r="E27" i="76"/>
  <c r="D28" i="76"/>
  <c r="C31" i="75"/>
  <c r="E27" i="75"/>
  <c r="D28" i="75"/>
  <c r="E28" i="74"/>
  <c r="D29" i="74"/>
  <c r="E27" i="73"/>
  <c r="D28" i="73"/>
  <c r="E29" i="72"/>
  <c r="D30" i="72"/>
  <c r="D27" i="71"/>
  <c r="E26" i="71"/>
  <c r="D27" i="70"/>
  <c r="E26" i="70"/>
  <c r="E28" i="69"/>
  <c r="D29" i="69"/>
  <c r="D28" i="68"/>
  <c r="E28" i="68" s="1"/>
  <c r="C29" i="68"/>
  <c r="D30" i="67"/>
  <c r="E29" i="67"/>
  <c r="E28" i="66"/>
  <c r="D29" i="66"/>
  <c r="E28" i="65"/>
  <c r="D29" i="65"/>
  <c r="E27" i="64"/>
  <c r="D28" i="64"/>
  <c r="E27" i="62"/>
  <c r="D28" i="62"/>
  <c r="E27" i="61"/>
  <c r="D28" i="61"/>
  <c r="E27" i="60"/>
  <c r="D28" i="60"/>
  <c r="E27" i="59"/>
  <c r="D28" i="59"/>
  <c r="C30" i="58"/>
  <c r="E27" i="57"/>
  <c r="D28" i="57"/>
  <c r="E27" i="56"/>
  <c r="D28" i="56"/>
  <c r="D27" i="55"/>
  <c r="E26" i="55"/>
  <c r="E28" i="54"/>
  <c r="D29" i="54"/>
  <c r="D27" i="53"/>
  <c r="E26" i="53"/>
  <c r="E28" i="52"/>
  <c r="D29" i="52"/>
  <c r="D27" i="51"/>
  <c r="E26" i="51"/>
  <c r="E27" i="50"/>
  <c r="D28" i="50"/>
  <c r="E28" i="49"/>
  <c r="D29" i="49"/>
  <c r="E27" i="48"/>
  <c r="D28" i="48"/>
  <c r="E28" i="47"/>
  <c r="D29" i="47"/>
  <c r="E28" i="46"/>
  <c r="D29" i="46"/>
  <c r="E28" i="45"/>
  <c r="D29" i="45"/>
  <c r="E27" i="44"/>
  <c r="D28" i="44"/>
  <c r="E27" i="42"/>
  <c r="D28" i="42"/>
  <c r="E27" i="41"/>
  <c r="D28" i="41"/>
  <c r="E27" i="40"/>
  <c r="D28" i="40"/>
  <c r="E27" i="39"/>
  <c r="D28" i="39"/>
  <c r="E27" i="38"/>
  <c r="D28" i="38"/>
  <c r="E28" i="37"/>
  <c r="D29" i="37"/>
  <c r="D27" i="36"/>
  <c r="E26" i="36"/>
  <c r="E27" i="35"/>
  <c r="D28" i="35"/>
  <c r="E27" i="34"/>
  <c r="D28" i="34"/>
  <c r="E28" i="33"/>
  <c r="D29" i="33"/>
  <c r="D28" i="32"/>
  <c r="C29" i="32"/>
  <c r="E28" i="32"/>
  <c r="E28" i="31"/>
  <c r="D29" i="31"/>
  <c r="E27" i="30"/>
  <c r="D28" i="30"/>
  <c r="E28" i="29"/>
  <c r="D29" i="29"/>
  <c r="E28" i="28"/>
  <c r="D29" i="28"/>
  <c r="E27" i="27"/>
  <c r="D28" i="27"/>
  <c r="E27" i="25"/>
  <c r="D28" i="25"/>
  <c r="E28" i="24"/>
  <c r="D29" i="24"/>
  <c r="D28" i="23"/>
  <c r="E27" i="23"/>
  <c r="C30" i="22"/>
  <c r="D29" i="22"/>
  <c r="E29" i="22"/>
  <c r="D28" i="21"/>
  <c r="E27" i="21"/>
  <c r="C30" i="17"/>
  <c r="D29" i="17"/>
  <c r="E29" i="17" s="1"/>
  <c r="E26" i="16"/>
  <c r="D27" i="16"/>
  <c r="E28" i="15"/>
  <c r="D29" i="15"/>
  <c r="E28" i="14"/>
  <c r="D29" i="14"/>
  <c r="E26" i="13"/>
  <c r="D27" i="13"/>
  <c r="D27" i="11"/>
  <c r="E26" i="11"/>
  <c r="E28" i="10"/>
  <c r="D29" i="10"/>
  <c r="C31" i="9"/>
  <c r="E27" i="9"/>
  <c r="D28" i="9"/>
  <c r="E27" i="8"/>
  <c r="D28" i="8"/>
  <c r="D27" i="7"/>
  <c r="E26" i="7"/>
  <c r="E27" i="5"/>
  <c r="D28" i="5"/>
  <c r="E26" i="3"/>
  <c r="D27" i="3"/>
  <c r="D27" i="1"/>
  <c r="E26" i="1"/>
  <c r="D28" i="4"/>
  <c r="E27" i="4"/>
  <c r="D28" i="18" l="1"/>
  <c r="E27" i="18"/>
  <c r="D28" i="89"/>
  <c r="E27" i="89"/>
  <c r="D28" i="63"/>
  <c r="E27" i="63"/>
  <c r="E27" i="58"/>
  <c r="D28" i="58"/>
  <c r="D29" i="43"/>
  <c r="E28" i="43"/>
  <c r="E28" i="26"/>
  <c r="D29" i="26"/>
  <c r="D29" i="20"/>
  <c r="E28" i="20"/>
  <c r="E28" i="19"/>
  <c r="D29" i="19"/>
  <c r="E28" i="6"/>
  <c r="D29" i="6"/>
  <c r="E27" i="90"/>
  <c r="D28" i="90"/>
  <c r="D30" i="88"/>
  <c r="E29" i="88"/>
  <c r="E29" i="87"/>
  <c r="D30" i="87"/>
  <c r="E29" i="86"/>
  <c r="D30" i="86"/>
  <c r="E28" i="85"/>
  <c r="D29" i="85"/>
  <c r="E30" i="84"/>
  <c r="D31" i="84"/>
  <c r="D30" i="83"/>
  <c r="E29" i="83"/>
  <c r="E27" i="82"/>
  <c r="D28" i="82"/>
  <c r="E29" i="81"/>
  <c r="D30" i="81"/>
  <c r="E30" i="80"/>
  <c r="D31" i="80"/>
  <c r="C30" i="79"/>
  <c r="D29" i="79"/>
  <c r="E29" i="79" s="1"/>
  <c r="C30" i="78"/>
  <c r="D29" i="78"/>
  <c r="E29" i="78" s="1"/>
  <c r="E28" i="77"/>
  <c r="D29" i="77"/>
  <c r="E28" i="76"/>
  <c r="D29" i="76"/>
  <c r="C32" i="76"/>
  <c r="E28" i="75"/>
  <c r="D29" i="75"/>
  <c r="C32" i="75"/>
  <c r="E29" i="74"/>
  <c r="D30" i="74"/>
  <c r="E28" i="73"/>
  <c r="D29" i="73"/>
  <c r="E30" i="72"/>
  <c r="D31" i="72"/>
  <c r="E27" i="71"/>
  <c r="D28" i="71"/>
  <c r="E27" i="70"/>
  <c r="D28" i="70"/>
  <c r="E29" i="69"/>
  <c r="D30" i="69"/>
  <c r="C30" i="68"/>
  <c r="E29" i="68"/>
  <c r="D29" i="68"/>
  <c r="E30" i="67"/>
  <c r="D31" i="67"/>
  <c r="E29" i="66"/>
  <c r="D30" i="66"/>
  <c r="E29" i="65"/>
  <c r="D30" i="65"/>
  <c r="E28" i="64"/>
  <c r="D29" i="64"/>
  <c r="E28" i="62"/>
  <c r="D29" i="62"/>
  <c r="E28" i="61"/>
  <c r="D29" i="61"/>
  <c r="E28" i="60"/>
  <c r="D29" i="60"/>
  <c r="E28" i="59"/>
  <c r="D29" i="59"/>
  <c r="C31" i="58"/>
  <c r="E28" i="57"/>
  <c r="D29" i="57"/>
  <c r="E28" i="56"/>
  <c r="D29" i="56"/>
  <c r="E27" i="55"/>
  <c r="D28" i="55"/>
  <c r="D30" i="54"/>
  <c r="E29" i="54"/>
  <c r="E27" i="53"/>
  <c r="D28" i="53"/>
  <c r="E29" i="52"/>
  <c r="D30" i="52"/>
  <c r="E27" i="51"/>
  <c r="D28" i="51"/>
  <c r="E28" i="50"/>
  <c r="D29" i="50"/>
  <c r="E29" i="49"/>
  <c r="D30" i="49"/>
  <c r="E28" i="48"/>
  <c r="D29" i="48"/>
  <c r="E29" i="47"/>
  <c r="D30" i="47"/>
  <c r="D30" i="46"/>
  <c r="E29" i="46"/>
  <c r="E29" i="45"/>
  <c r="D30" i="45"/>
  <c r="E28" i="44"/>
  <c r="D29" i="44"/>
  <c r="E28" i="42"/>
  <c r="D29" i="42"/>
  <c r="E28" i="41"/>
  <c r="D29" i="41"/>
  <c r="E28" i="40"/>
  <c r="D29" i="40"/>
  <c r="E28" i="39"/>
  <c r="D29" i="39"/>
  <c r="E28" i="38"/>
  <c r="D29" i="38"/>
  <c r="E29" i="37"/>
  <c r="D30" i="37"/>
  <c r="E27" i="36"/>
  <c r="D28" i="36"/>
  <c r="E28" i="35"/>
  <c r="D29" i="35"/>
  <c r="E28" i="34"/>
  <c r="D29" i="34"/>
  <c r="D30" i="33"/>
  <c r="E29" i="33"/>
  <c r="C30" i="32"/>
  <c r="D29" i="32"/>
  <c r="E29" i="32"/>
  <c r="E29" i="31"/>
  <c r="D30" i="31"/>
  <c r="E28" i="30"/>
  <c r="D29" i="30"/>
  <c r="D30" i="29"/>
  <c r="E29" i="29"/>
  <c r="E29" i="28"/>
  <c r="D30" i="28"/>
  <c r="E28" i="27"/>
  <c r="D29" i="27"/>
  <c r="E28" i="25"/>
  <c r="D29" i="25"/>
  <c r="E29" i="24"/>
  <c r="D30" i="24"/>
  <c r="E28" i="23"/>
  <c r="D29" i="23"/>
  <c r="C31" i="22"/>
  <c r="D30" i="22"/>
  <c r="E30" i="22"/>
  <c r="E28" i="21"/>
  <c r="D29" i="21"/>
  <c r="C31" i="17"/>
  <c r="D30" i="17"/>
  <c r="E30" i="17" s="1"/>
  <c r="E27" i="16"/>
  <c r="D28" i="16"/>
  <c r="D30" i="15"/>
  <c r="E29" i="15"/>
  <c r="E29" i="14"/>
  <c r="D30" i="14"/>
  <c r="E27" i="13"/>
  <c r="D28" i="13"/>
  <c r="E27" i="11"/>
  <c r="D28" i="11"/>
  <c r="D30" i="10"/>
  <c r="E29" i="10"/>
  <c r="E28" i="9"/>
  <c r="D29" i="9"/>
  <c r="C32" i="9"/>
  <c r="E28" i="8"/>
  <c r="D29" i="8"/>
  <c r="E27" i="7"/>
  <c r="D28" i="7"/>
  <c r="E28" i="5"/>
  <c r="D29" i="5"/>
  <c r="E27" i="3"/>
  <c r="D28" i="3"/>
  <c r="E27" i="1"/>
  <c r="D28" i="1"/>
  <c r="E28" i="4"/>
  <c r="D29" i="4"/>
  <c r="E28" i="18" l="1"/>
  <c r="D29" i="18"/>
  <c r="E28" i="89"/>
  <c r="D29" i="89"/>
  <c r="E28" i="63"/>
  <c r="D29" i="63"/>
  <c r="E28" i="58"/>
  <c r="D29" i="58"/>
  <c r="E29" i="43"/>
  <c r="D30" i="43"/>
  <c r="E29" i="26"/>
  <c r="D30" i="26"/>
  <c r="E29" i="20"/>
  <c r="D30" i="20"/>
  <c r="E29" i="19"/>
  <c r="D30" i="19"/>
  <c r="D30" i="6"/>
  <c r="E29" i="6"/>
  <c r="E28" i="90"/>
  <c r="D29" i="90"/>
  <c r="D31" i="88"/>
  <c r="E30" i="88"/>
  <c r="E30" i="87"/>
  <c r="D31" i="87"/>
  <c r="E30" i="86"/>
  <c r="D31" i="86"/>
  <c r="E29" i="85"/>
  <c r="D30" i="85"/>
  <c r="E31" i="84"/>
  <c r="D32" i="84"/>
  <c r="E32" i="84" s="1"/>
  <c r="E30" i="83"/>
  <c r="D31" i="83"/>
  <c r="E28" i="82"/>
  <c r="D29" i="82"/>
  <c r="E30" i="81"/>
  <c r="D31" i="81"/>
  <c r="E31" i="80"/>
  <c r="D32" i="80"/>
  <c r="E32" i="80" s="1"/>
  <c r="C31" i="79"/>
  <c r="D30" i="79"/>
  <c r="E30" i="79" s="1"/>
  <c r="C31" i="78"/>
  <c r="D30" i="78"/>
  <c r="E30" i="78" s="1"/>
  <c r="E29" i="77"/>
  <c r="D30" i="77"/>
  <c r="E29" i="76"/>
  <c r="D30" i="76"/>
  <c r="E29" i="75"/>
  <c r="D30" i="75"/>
  <c r="E30" i="74"/>
  <c r="D31" i="74"/>
  <c r="E29" i="73"/>
  <c r="D30" i="73"/>
  <c r="E31" i="72"/>
  <c r="D32" i="72"/>
  <c r="E32" i="72" s="1"/>
  <c r="E28" i="71"/>
  <c r="D29" i="71"/>
  <c r="E28" i="70"/>
  <c r="D29" i="70"/>
  <c r="E30" i="69"/>
  <c r="D31" i="69"/>
  <c r="C31" i="68"/>
  <c r="D30" i="68"/>
  <c r="E30" i="68" s="1"/>
  <c r="D32" i="67"/>
  <c r="E32" i="67" s="1"/>
  <c r="E31" i="67"/>
  <c r="D31" i="66"/>
  <c r="E30" i="66"/>
  <c r="E30" i="65"/>
  <c r="D31" i="65"/>
  <c r="E29" i="64"/>
  <c r="D30" i="64"/>
  <c r="E29" i="62"/>
  <c r="D30" i="62"/>
  <c r="E29" i="61"/>
  <c r="D30" i="61"/>
  <c r="E29" i="60"/>
  <c r="D30" i="60"/>
  <c r="E29" i="59"/>
  <c r="D30" i="59"/>
  <c r="C32" i="58"/>
  <c r="E29" i="57"/>
  <c r="D30" i="57"/>
  <c r="E29" i="56"/>
  <c r="D30" i="56"/>
  <c r="E28" i="55"/>
  <c r="D29" i="55"/>
  <c r="E30" i="54"/>
  <c r="D31" i="54"/>
  <c r="E28" i="53"/>
  <c r="D29" i="53"/>
  <c r="E30" i="52"/>
  <c r="D31" i="52"/>
  <c r="E28" i="51"/>
  <c r="D29" i="51"/>
  <c r="E29" i="50"/>
  <c r="D30" i="50"/>
  <c r="E30" i="49"/>
  <c r="D31" i="49"/>
  <c r="E29" i="48"/>
  <c r="D30" i="48"/>
  <c r="E30" i="47"/>
  <c r="D31" i="47"/>
  <c r="E30" i="46"/>
  <c r="D31" i="46"/>
  <c r="E30" i="45"/>
  <c r="D31" i="45"/>
  <c r="E29" i="44"/>
  <c r="D30" i="44"/>
  <c r="E29" i="42"/>
  <c r="D30" i="42"/>
  <c r="E29" i="41"/>
  <c r="D30" i="41"/>
  <c r="E29" i="40"/>
  <c r="D30" i="40"/>
  <c r="E29" i="39"/>
  <c r="D30" i="39"/>
  <c r="E29" i="38"/>
  <c r="D30" i="38"/>
  <c r="E30" i="37"/>
  <c r="D31" i="37"/>
  <c r="E28" i="36"/>
  <c r="D29" i="36"/>
  <c r="E29" i="35"/>
  <c r="D30" i="35"/>
  <c r="E29" i="34"/>
  <c r="D30" i="34"/>
  <c r="E30" i="33"/>
  <c r="D31" i="33"/>
  <c r="C31" i="32"/>
  <c r="D30" i="32"/>
  <c r="E30" i="32"/>
  <c r="E30" i="31"/>
  <c r="D31" i="31"/>
  <c r="E29" i="30"/>
  <c r="D30" i="30"/>
  <c r="E30" i="29"/>
  <c r="D31" i="29"/>
  <c r="E30" i="28"/>
  <c r="D31" i="28"/>
  <c r="E29" i="27"/>
  <c r="D30" i="27"/>
  <c r="E29" i="25"/>
  <c r="D30" i="25"/>
  <c r="E30" i="24"/>
  <c r="D31" i="24"/>
  <c r="E29" i="23"/>
  <c r="D30" i="23"/>
  <c r="C32" i="22"/>
  <c r="D31" i="22"/>
  <c r="E31" i="22" s="1"/>
  <c r="E29" i="21"/>
  <c r="D30" i="21"/>
  <c r="C32" i="17"/>
  <c r="D31" i="17"/>
  <c r="E31" i="17" s="1"/>
  <c r="E28" i="16"/>
  <c r="D29" i="16"/>
  <c r="E30" i="15"/>
  <c r="D31" i="15"/>
  <c r="E30" i="14"/>
  <c r="D31" i="14"/>
  <c r="E28" i="13"/>
  <c r="D29" i="13"/>
  <c r="E28" i="11"/>
  <c r="D29" i="11"/>
  <c r="E30" i="10"/>
  <c r="D31" i="10"/>
  <c r="E29" i="9"/>
  <c r="D30" i="9"/>
  <c r="E29" i="8"/>
  <c r="D30" i="8"/>
  <c r="E28" i="7"/>
  <c r="D29" i="7"/>
  <c r="D30" i="5"/>
  <c r="E29" i="5"/>
  <c r="E28" i="3"/>
  <c r="D29" i="3"/>
  <c r="E28" i="1"/>
  <c r="D29" i="1"/>
  <c r="E29" i="4"/>
  <c r="D30" i="4"/>
  <c r="E29" i="18" l="1"/>
  <c r="D30" i="18"/>
  <c r="D30" i="89"/>
  <c r="E29" i="89"/>
  <c r="D30" i="63"/>
  <c r="E29" i="63"/>
  <c r="E29" i="58"/>
  <c r="D30" i="58"/>
  <c r="E30" i="43"/>
  <c r="D31" i="43"/>
  <c r="E30" i="26"/>
  <c r="D31" i="26"/>
  <c r="E30" i="20"/>
  <c r="D31" i="20"/>
  <c r="E30" i="19"/>
  <c r="D31" i="19"/>
  <c r="D31" i="6"/>
  <c r="E30" i="6"/>
  <c r="E29" i="90"/>
  <c r="D30" i="90"/>
  <c r="D32" i="88"/>
  <c r="E32" i="88" s="1"/>
  <c r="E31" i="88"/>
  <c r="D32" i="87"/>
  <c r="E32" i="87" s="1"/>
  <c r="E31" i="87"/>
  <c r="E31" i="86"/>
  <c r="D32" i="86"/>
  <c r="E32" i="86" s="1"/>
  <c r="E30" i="85"/>
  <c r="D31" i="85"/>
  <c r="D32" i="83"/>
  <c r="E32" i="83" s="1"/>
  <c r="E31" i="83"/>
  <c r="E29" i="82"/>
  <c r="D30" i="82"/>
  <c r="D32" i="81"/>
  <c r="E32" i="81" s="1"/>
  <c r="E31" i="81"/>
  <c r="C32" i="79"/>
  <c r="D31" i="79"/>
  <c r="E31" i="79" s="1"/>
  <c r="C32" i="78"/>
  <c r="D31" i="78"/>
  <c r="E31" i="78" s="1"/>
  <c r="E30" i="77"/>
  <c r="D31" i="77"/>
  <c r="E30" i="76"/>
  <c r="D31" i="76"/>
  <c r="E30" i="75"/>
  <c r="D31" i="75"/>
  <c r="D32" i="74"/>
  <c r="E32" i="74" s="1"/>
  <c r="E31" i="74"/>
  <c r="E30" i="73"/>
  <c r="D31" i="73"/>
  <c r="D30" i="71"/>
  <c r="E29" i="71"/>
  <c r="E29" i="70"/>
  <c r="D30" i="70"/>
  <c r="D32" i="69"/>
  <c r="E32" i="69" s="1"/>
  <c r="E31" i="69"/>
  <c r="C32" i="68"/>
  <c r="D31" i="68"/>
  <c r="E31" i="68" s="1"/>
  <c r="D32" i="66"/>
  <c r="E32" i="66" s="1"/>
  <c r="E31" i="66"/>
  <c r="D32" i="65"/>
  <c r="E32" i="65" s="1"/>
  <c r="E31" i="65"/>
  <c r="E30" i="64"/>
  <c r="D31" i="64"/>
  <c r="E30" i="62"/>
  <c r="D31" i="62"/>
  <c r="E30" i="61"/>
  <c r="D31" i="61"/>
  <c r="E30" i="60"/>
  <c r="D31" i="60"/>
  <c r="E30" i="59"/>
  <c r="D31" i="59"/>
  <c r="E30" i="57"/>
  <c r="D31" i="57"/>
  <c r="E30" i="56"/>
  <c r="D31" i="56"/>
  <c r="D30" i="55"/>
  <c r="E29" i="55"/>
  <c r="D32" i="54"/>
  <c r="E32" i="54" s="1"/>
  <c r="E31" i="54"/>
  <c r="D30" i="53"/>
  <c r="E29" i="53"/>
  <c r="D32" i="52"/>
  <c r="E32" i="52" s="1"/>
  <c r="E31" i="52"/>
  <c r="E29" i="51"/>
  <c r="D30" i="51"/>
  <c r="E30" i="50"/>
  <c r="D31" i="50"/>
  <c r="D32" i="49"/>
  <c r="E32" i="49" s="1"/>
  <c r="E31" i="49"/>
  <c r="E30" i="48"/>
  <c r="D31" i="48"/>
  <c r="D32" i="47"/>
  <c r="E32" i="47" s="1"/>
  <c r="E31" i="47"/>
  <c r="D32" i="46"/>
  <c r="E32" i="46" s="1"/>
  <c r="E31" i="46"/>
  <c r="D32" i="45"/>
  <c r="E32" i="45" s="1"/>
  <c r="E31" i="45"/>
  <c r="E30" i="44"/>
  <c r="D31" i="44"/>
  <c r="E30" i="42"/>
  <c r="D31" i="42"/>
  <c r="E30" i="41"/>
  <c r="D31" i="41"/>
  <c r="E30" i="40"/>
  <c r="D31" i="40"/>
  <c r="E30" i="39"/>
  <c r="D31" i="39"/>
  <c r="E30" i="38"/>
  <c r="D31" i="38"/>
  <c r="D32" i="37"/>
  <c r="E32" i="37" s="1"/>
  <c r="E31" i="37"/>
  <c r="E29" i="36"/>
  <c r="D30" i="36"/>
  <c r="E30" i="35"/>
  <c r="D31" i="35"/>
  <c r="E30" i="34"/>
  <c r="D31" i="34"/>
  <c r="D32" i="33"/>
  <c r="E32" i="33" s="1"/>
  <c r="E31" i="33"/>
  <c r="C32" i="32"/>
  <c r="D31" i="32"/>
  <c r="E31" i="32" s="1"/>
  <c r="D32" i="31"/>
  <c r="E32" i="31" s="1"/>
  <c r="E31" i="31"/>
  <c r="E30" i="30"/>
  <c r="D31" i="30"/>
  <c r="D32" i="29"/>
  <c r="E32" i="29" s="1"/>
  <c r="E31" i="29"/>
  <c r="D32" i="28"/>
  <c r="E32" i="28" s="1"/>
  <c r="E31" i="28"/>
  <c r="E30" i="27"/>
  <c r="D31" i="27"/>
  <c r="E30" i="25"/>
  <c r="D31" i="25"/>
  <c r="D32" i="24"/>
  <c r="E32" i="24" s="1"/>
  <c r="E31" i="24"/>
  <c r="D31" i="23"/>
  <c r="E30" i="23"/>
  <c r="D32" i="22"/>
  <c r="E32" i="22" s="1"/>
  <c r="E30" i="21"/>
  <c r="D31" i="21"/>
  <c r="D32" i="17"/>
  <c r="E32" i="17" s="1"/>
  <c r="E29" i="16"/>
  <c r="D30" i="16"/>
  <c r="D32" i="15"/>
  <c r="E32" i="15" s="1"/>
  <c r="E31" i="15"/>
  <c r="D32" i="14"/>
  <c r="E32" i="14" s="1"/>
  <c r="E31" i="14"/>
  <c r="E29" i="13"/>
  <c r="D30" i="13"/>
  <c r="D30" i="11"/>
  <c r="E29" i="11"/>
  <c r="D32" i="10"/>
  <c r="E32" i="10" s="1"/>
  <c r="E31" i="10"/>
  <c r="E30" i="9"/>
  <c r="D31" i="9"/>
  <c r="E30" i="8"/>
  <c r="D31" i="8"/>
  <c r="E29" i="7"/>
  <c r="D30" i="7"/>
  <c r="E30" i="5"/>
  <c r="D31" i="5"/>
  <c r="D30" i="3"/>
  <c r="E29" i="3"/>
  <c r="E29" i="1"/>
  <c r="D30" i="1"/>
  <c r="E30" i="4"/>
  <c r="D31" i="4"/>
  <c r="E30" i="18" l="1"/>
  <c r="D31" i="18"/>
  <c r="E30" i="89"/>
  <c r="D31" i="89"/>
  <c r="D31" i="63"/>
  <c r="E30" i="63"/>
  <c r="E30" i="58"/>
  <c r="D31" i="58"/>
  <c r="D32" i="43"/>
  <c r="E32" i="43" s="1"/>
  <c r="E31" i="43"/>
  <c r="E31" i="26"/>
  <c r="D32" i="26"/>
  <c r="E32" i="26" s="1"/>
  <c r="D32" i="20"/>
  <c r="E32" i="20" s="1"/>
  <c r="E31" i="20"/>
  <c r="E31" i="19"/>
  <c r="D32" i="19"/>
  <c r="E32" i="19" s="1"/>
  <c r="D32" i="6"/>
  <c r="E32" i="6" s="1"/>
  <c r="E31" i="6"/>
  <c r="D31" i="90"/>
  <c r="E30" i="90"/>
  <c r="E31" i="85"/>
  <c r="D32" i="85"/>
  <c r="E32" i="85" s="1"/>
  <c r="E30" i="82"/>
  <c r="D31" i="82"/>
  <c r="D32" i="79"/>
  <c r="E32" i="79" s="1"/>
  <c r="D32" i="78"/>
  <c r="E32" i="78" s="1"/>
  <c r="E31" i="77"/>
  <c r="D32" i="77"/>
  <c r="E32" i="77" s="1"/>
  <c r="E31" i="76"/>
  <c r="D32" i="76"/>
  <c r="E32" i="76" s="1"/>
  <c r="E31" i="75"/>
  <c r="D32" i="75"/>
  <c r="E32" i="75" s="1"/>
  <c r="E31" i="73"/>
  <c r="D32" i="73"/>
  <c r="E32" i="73" s="1"/>
  <c r="E30" i="71"/>
  <c r="D31" i="71"/>
  <c r="E30" i="70"/>
  <c r="D31" i="70"/>
  <c r="D32" i="68"/>
  <c r="E32" i="68"/>
  <c r="E31" i="64"/>
  <c r="D32" i="64"/>
  <c r="E32" i="64" s="1"/>
  <c r="E31" i="62"/>
  <c r="D32" i="62"/>
  <c r="E32" i="62" s="1"/>
  <c r="E31" i="61"/>
  <c r="D32" i="61"/>
  <c r="E32" i="61" s="1"/>
  <c r="E31" i="60"/>
  <c r="D32" i="60"/>
  <c r="E32" i="60" s="1"/>
  <c r="E31" i="59"/>
  <c r="D32" i="59"/>
  <c r="E32" i="59" s="1"/>
  <c r="E31" i="57"/>
  <c r="D32" i="57"/>
  <c r="E32" i="57" s="1"/>
  <c r="E31" i="56"/>
  <c r="D32" i="56"/>
  <c r="E32" i="56" s="1"/>
  <c r="E30" i="55"/>
  <c r="D31" i="55"/>
  <c r="E30" i="53"/>
  <c r="D31" i="53"/>
  <c r="E30" i="51"/>
  <c r="D31" i="51"/>
  <c r="E31" i="50"/>
  <c r="D32" i="50"/>
  <c r="E32" i="50" s="1"/>
  <c r="E31" i="48"/>
  <c r="D32" i="48"/>
  <c r="E32" i="48" s="1"/>
  <c r="E31" i="44"/>
  <c r="D32" i="44"/>
  <c r="E32" i="44" s="1"/>
  <c r="E31" i="42"/>
  <c r="D32" i="42"/>
  <c r="E32" i="42" s="1"/>
  <c r="E31" i="41"/>
  <c r="D32" i="41"/>
  <c r="E32" i="41" s="1"/>
  <c r="E31" i="40"/>
  <c r="D32" i="40"/>
  <c r="E32" i="40" s="1"/>
  <c r="E31" i="39"/>
  <c r="D32" i="39"/>
  <c r="E32" i="39" s="1"/>
  <c r="E31" i="38"/>
  <c r="D32" i="38"/>
  <c r="E32" i="38" s="1"/>
  <c r="D31" i="36"/>
  <c r="E30" i="36"/>
  <c r="E31" i="35"/>
  <c r="D32" i="35"/>
  <c r="E32" i="35" s="1"/>
  <c r="E31" i="34"/>
  <c r="D32" i="34"/>
  <c r="E32" i="34" s="1"/>
  <c r="E32" i="32"/>
  <c r="D32" i="32"/>
  <c r="E31" i="30"/>
  <c r="D32" i="30"/>
  <c r="E32" i="30" s="1"/>
  <c r="E31" i="27"/>
  <c r="D32" i="27"/>
  <c r="E32" i="27" s="1"/>
  <c r="E31" i="25"/>
  <c r="D32" i="25"/>
  <c r="E32" i="25" s="1"/>
  <c r="E31" i="23"/>
  <c r="D32" i="23"/>
  <c r="E32" i="23" s="1"/>
  <c r="D32" i="21"/>
  <c r="E32" i="21" s="1"/>
  <c r="E31" i="21"/>
  <c r="D31" i="16"/>
  <c r="E30" i="16"/>
  <c r="D31" i="13"/>
  <c r="E30" i="13"/>
  <c r="E30" i="11"/>
  <c r="D31" i="11"/>
  <c r="E31" i="9"/>
  <c r="D32" i="9"/>
  <c r="E32" i="9" s="1"/>
  <c r="E31" i="8"/>
  <c r="D32" i="8"/>
  <c r="E32" i="8" s="1"/>
  <c r="D31" i="7"/>
  <c r="E30" i="7"/>
  <c r="D32" i="5"/>
  <c r="E32" i="5" s="1"/>
  <c r="E31" i="5"/>
  <c r="D31" i="3"/>
  <c r="E30" i="3"/>
  <c r="E30" i="1"/>
  <c r="D31" i="1"/>
  <c r="E31" i="4"/>
  <c r="D32" i="4"/>
  <c r="E32" i="4" s="1"/>
  <c r="E31" i="18" l="1"/>
  <c r="D32" i="18"/>
  <c r="E32" i="18" s="1"/>
  <c r="D32" i="89"/>
  <c r="E32" i="89" s="1"/>
  <c r="E31" i="89"/>
  <c r="E31" i="63"/>
  <c r="D32" i="63"/>
  <c r="E32" i="63" s="1"/>
  <c r="E31" i="58"/>
  <c r="D32" i="58"/>
  <c r="E32" i="58" s="1"/>
  <c r="D32" i="90"/>
  <c r="E32" i="90" s="1"/>
  <c r="E31" i="90"/>
  <c r="D32" i="82"/>
  <c r="E32" i="82" s="1"/>
  <c r="E31" i="82"/>
  <c r="D32" i="71"/>
  <c r="E32" i="71" s="1"/>
  <c r="E31" i="71"/>
  <c r="D32" i="70"/>
  <c r="E32" i="70" s="1"/>
  <c r="E31" i="70"/>
  <c r="D32" i="55"/>
  <c r="E32" i="55" s="1"/>
  <c r="E31" i="55"/>
  <c r="D32" i="53"/>
  <c r="E32" i="53" s="1"/>
  <c r="E31" i="53"/>
  <c r="D32" i="51"/>
  <c r="E32" i="51" s="1"/>
  <c r="E31" i="51"/>
  <c r="D32" i="36"/>
  <c r="E32" i="36" s="1"/>
  <c r="E31" i="36"/>
  <c r="D32" i="16"/>
  <c r="E32" i="16" s="1"/>
  <c r="E31" i="16"/>
  <c r="E31" i="13"/>
  <c r="D32" i="13"/>
  <c r="E32" i="13" s="1"/>
  <c r="D32" i="11"/>
  <c r="E32" i="11" s="1"/>
  <c r="E31" i="11"/>
  <c r="D32" i="7"/>
  <c r="E32" i="7" s="1"/>
  <c r="E31" i="7"/>
  <c r="D32" i="3"/>
  <c r="E32" i="3" s="1"/>
  <c r="E31" i="3"/>
  <c r="D32" i="1"/>
  <c r="E32" i="1" s="1"/>
  <c r="E31" i="1"/>
</calcChain>
</file>

<file path=xl/sharedStrings.xml><?xml version="1.0" encoding="utf-8"?>
<sst xmlns="http://schemas.openxmlformats.org/spreadsheetml/2006/main" count="937" uniqueCount="213">
  <si>
    <t>Resmas de papel por usuário</t>
  </si>
  <si>
    <t>Variável:</t>
  </si>
  <si>
    <t>INDICADORES MUNDIAIS E LOCAIS DE SUSTENTABILIDADE PARA INSTITUIÇÕES DE ENSINO FEDERAIS</t>
  </si>
  <si>
    <t>Produto Técnico componente da dissertação apresentada como requisito parcial para obtenção do título de Mestre em Sustentabilidade e Tecnologia Ambiental do Instituto Federal de Educação, Ciência e Tecnologia de Minas Gerais (IFMG) - Campus Bambuí</t>
  </si>
  <si>
    <t>RELAÇÃO DE INDICADORES</t>
  </si>
  <si>
    <t>Clique sobre qualquer indicador para acessar sua área de acompanhamento</t>
  </si>
  <si>
    <t>Indicadores da categoria Corpo Acadêmico</t>
  </si>
  <si>
    <t>Indicador</t>
  </si>
  <si>
    <t>Pilar</t>
  </si>
  <si>
    <t>Variáveis</t>
  </si>
  <si>
    <t>Distribuição de alunos do campus por curso</t>
  </si>
  <si>
    <t>Social e ambiental</t>
  </si>
  <si>
    <t>Número de alunos do por curso</t>
  </si>
  <si>
    <t>Semestral</t>
  </si>
  <si>
    <t>Distribuição de docentes do campus por curso</t>
  </si>
  <si>
    <t>Número de docentes por curso</t>
  </si>
  <si>
    <t>Distribuição de alunos do campus por docente</t>
  </si>
  <si>
    <t>Social</t>
  </si>
  <si>
    <t>Número de alunos por professor</t>
  </si>
  <si>
    <t>Quantidade de docentes que possuem titulação relacionada à sustentabilidade</t>
  </si>
  <si>
    <t>Número de docentes com formação em alguma área relacionada à sustentabilidade</t>
  </si>
  <si>
    <t>Relação de gastos institucionais com docentes por aluno</t>
  </si>
  <si>
    <t>Econômico</t>
  </si>
  <si>
    <t>Valor total de gastos, em real, com remuneração docente por total de alunos</t>
  </si>
  <si>
    <t>Ações de sensibilização de alunos para a sustentabilidade</t>
  </si>
  <si>
    <t>Número de ações promovidas</t>
  </si>
  <si>
    <t>Anual</t>
  </si>
  <si>
    <t>Periodicidade</t>
  </si>
  <si>
    <t>Indicadores da categoria Corpo Administrativo</t>
  </si>
  <si>
    <t>Comissão Gestora / Coordenação de Sustentabilidade</t>
  </si>
  <si>
    <t>Ausência / Presença de Comissão Gestora ou Coordenação de Sustentabilidade</t>
  </si>
  <si>
    <t>Distribuição de técnico-administrativos por nível de classificação na carreira</t>
  </si>
  <si>
    <t>Distribuição de terceirizados por função de atuação</t>
  </si>
  <si>
    <t>Proporção entre os servidores docentes e técnicos pelo número de terceirizados</t>
  </si>
  <si>
    <t>Número de servidores por terceirizado</t>
  </si>
  <si>
    <t>Programa de aconselhamento sobre planejamento de carreira</t>
  </si>
  <si>
    <t>Ausência / Presença de programa de aconselhamento sobre planejamento de carreira</t>
  </si>
  <si>
    <t>Programa de contratação de aprendizes ou estagiários</t>
  </si>
  <si>
    <t>Ausência / Presença de programa de contratação de aprendizes ou estagiários</t>
  </si>
  <si>
    <t>Auxílio-alimentação</t>
  </si>
  <si>
    <t>Ausência / Presença de auxílio-alimentação ou alimentação no local</t>
  </si>
  <si>
    <t>Servidores técnicos que atuam diretamente com serviços voltados para sustentabilidade</t>
  </si>
  <si>
    <t>Ausência / Presença de técnicos que atuam em setores voltados para sustentabilidade</t>
  </si>
  <si>
    <t>Quantidade de técnico-administrativos com qualificação / capacitação na área de sustentabilidade</t>
  </si>
  <si>
    <t>Número de técnico-administrativos com formação em alguma área voltada para a sustentabilidade</t>
  </si>
  <si>
    <t>Gastos institucionais com técnico-administrativos lotados no campus</t>
  </si>
  <si>
    <t>Cursos de capacitação voltados para a sustentabilidade</t>
  </si>
  <si>
    <t>Número de servidores capacitados por número total de servidores</t>
  </si>
  <si>
    <t>Ações de sensibilização de servidores para a sustentabilidade</t>
  </si>
  <si>
    <t>Ações de sensibilização para a sustentabilidade dirigidas à comunidade</t>
  </si>
  <si>
    <t>Ações realizadas para promoção de saúde e qualidade de vida dos funcionários</t>
  </si>
  <si>
    <t>Número de servidores por lotação</t>
  </si>
  <si>
    <t>Número de relatos de acidentes ocorridos no local de trabalho</t>
  </si>
  <si>
    <t>Número de acidentes relatados no campus</t>
  </si>
  <si>
    <t>Quantidade de absenteísmo relacionado ao tratamento de doenças</t>
  </si>
  <si>
    <t>Número de solicitantes e número médio de ausências por solicitante</t>
  </si>
  <si>
    <t>Política de contratação de pessoas com deficiência</t>
  </si>
  <si>
    <t>Ausência / Presença de política de contratação de pessoas com deficiência</t>
  </si>
  <si>
    <t>Avaliação da satisfação do funcionário</t>
  </si>
  <si>
    <t>Ausência / Presença de avaliação da satisfação do funcionário</t>
  </si>
  <si>
    <t>Número de Técnico-administrativos por nível de classificação do Plano de Carreira</t>
  </si>
  <si>
    <t>Indicadores da categoria Operações e Serviços</t>
  </si>
  <si>
    <t>Quantidade de papel consumido por usuário</t>
  </si>
  <si>
    <t>Ambiental</t>
  </si>
  <si>
    <t>Quantidade de papel toalha consumido por usuário</t>
  </si>
  <si>
    <t>Quantidade de papel toalha por usuário</t>
  </si>
  <si>
    <t>Quantidade de copos descartáveis consumidos por usuário</t>
  </si>
  <si>
    <t>Copos por usuário</t>
  </si>
  <si>
    <t>Utensílios por usuário</t>
  </si>
  <si>
    <t>Quantidade de toners / cartuchos utilizados por usuário</t>
  </si>
  <si>
    <t>Toners / cartuchos por usuário</t>
  </si>
  <si>
    <t>Quantidade total de toners / cartuchos recicláveis / reutilizados</t>
  </si>
  <si>
    <t>Quantidade de energia elétrica mensal consumida por usuário</t>
  </si>
  <si>
    <t>Ambiental e econômico</t>
  </si>
  <si>
    <t>Kwh de energia consumida por usuário</t>
  </si>
  <si>
    <t>Mensal</t>
  </si>
  <si>
    <t>Gastos, em real, com energia elétrica por usuário</t>
  </si>
  <si>
    <t>Gasto, em real, com energia por usuário</t>
  </si>
  <si>
    <t>Proporção de uso total de eletricidade sustentável para o campus</t>
  </si>
  <si>
    <t>Produção própria de energia elétrica por energia elétrica total utilizada</t>
  </si>
  <si>
    <t>Proporção de uso de lâmpadas fluorescentes eficientes</t>
  </si>
  <si>
    <t>Quantidade de lâmpadas fluorescentes eficientes por quantidade total de lâmpadas</t>
  </si>
  <si>
    <t>Proporção de uso de sistema de controle de iluminação por timer ou foto célula</t>
  </si>
  <si>
    <t>Quantidade de ambientes controlados por timer ou foto célula por quantidade total de ambientes iluminados</t>
  </si>
  <si>
    <t>Quantidade de água mensal consumida por usuário</t>
  </si>
  <si>
    <t>Litros de água consumida por usuário</t>
  </si>
  <si>
    <t>Gastos mensais, em real, com água por usuário</t>
  </si>
  <si>
    <t>Gasto, em real, com água por usuário</t>
  </si>
  <si>
    <t>Proporção de uso de águas advindas de mananciais próprios</t>
  </si>
  <si>
    <t>Litros de água advindas de mananciais próprios por litros totais de água consumida no campus</t>
  </si>
  <si>
    <t>Proporção de reuso de água</t>
  </si>
  <si>
    <t>Litros de água reutilizada por litros de água total</t>
  </si>
  <si>
    <t>Quantidade de água mineral mensal consumida por usuário</t>
  </si>
  <si>
    <t>Galões / litros de água mineral consumidos por usuário</t>
  </si>
  <si>
    <t>Gasto, em real, com água mineral por usuário</t>
  </si>
  <si>
    <t>Uso de hidrômetros individualizados para controle do consumo de água</t>
  </si>
  <si>
    <t>Uso de torneiras hidromecânicas ou com sensores</t>
  </si>
  <si>
    <t>Número de torneiras hidromecânicas ou com sensores por número total de torneiras</t>
  </si>
  <si>
    <t>Uso de painéis de aquecimento de água para chuveiros</t>
  </si>
  <si>
    <t>Número de chuveiros com painéis de aquecimento por número total de chuveiros</t>
  </si>
  <si>
    <t>Aquisição de alimentos de origem sustentável para pessoas e animais</t>
  </si>
  <si>
    <t>Ausência / Presença de aquisição de alimentos de origem sustentável</t>
  </si>
  <si>
    <t>Produção própria de alimentos</t>
  </si>
  <si>
    <t>Contratação de serviços e/ou materiais por meio de licitações sustentáveis</t>
  </si>
  <si>
    <t>Ausência / Presença de licitação sustentável</t>
  </si>
  <si>
    <t>Lixeiras para coleta seletiva</t>
  </si>
  <si>
    <t>Número de lixeiras para coleta seletiva por número total de lixeiras</t>
  </si>
  <si>
    <t>Quantidade de resíduos sólidos comuns produzidos</t>
  </si>
  <si>
    <t>Kg de resíduos sólidos produzidos por usuário</t>
  </si>
  <si>
    <t>Reciclagem / reutilização de resíduos sólidos comuns</t>
  </si>
  <si>
    <t>Ausência / Presença de reciclagem ou reutilização de resíduos sólidos comuns</t>
  </si>
  <si>
    <t>Reciclagem / reutilização de resíduos perigosos</t>
  </si>
  <si>
    <t>Ausência / Presença de reciclagem ou reutilização de resíduos perigosos</t>
  </si>
  <si>
    <t>Reutilização de biomassa para compostagem</t>
  </si>
  <si>
    <t>Ausência / Presença de reutilização de biomassa para compostagem</t>
  </si>
  <si>
    <t>Reutilização / descarte correto de óleo de cozinha</t>
  </si>
  <si>
    <t>Ausência / Presença de reutilização e descarte correto do óleo de cozinha</t>
  </si>
  <si>
    <t>Limpeza e manutenção da estrutura de esgoto e lixeiras</t>
  </si>
  <si>
    <t>Presença / Ausência de limpeza e manutenção da estrutura de esgoto e lixeiras</t>
  </si>
  <si>
    <t>Logística reversa de resíduos de eletricidade</t>
  </si>
  <si>
    <t>Ausência / Presença de logística reversa de resíduos de eletricidade</t>
  </si>
  <si>
    <t>Logística reversa de resíduos químicos de limpeza</t>
  </si>
  <si>
    <t>Ausência / Presença de logística reversa de resíduos químicos de limpeza</t>
  </si>
  <si>
    <t>Logística reversa de resíduos químicos de saúde humana</t>
  </si>
  <si>
    <t>Ausência / Presença de logística reversa de resíduos químicos de saúde humana</t>
  </si>
  <si>
    <t>Logística reversa de resíduos químicos de agricultura</t>
  </si>
  <si>
    <t>Ausência / Presença de logística reversa de resíduos químicos de agricultura</t>
  </si>
  <si>
    <t>Logística reversa de resíduos químicos de saúde animal</t>
  </si>
  <si>
    <t>Ausência / Presença de logística reversa de resíduos químicos de saúde animal</t>
  </si>
  <si>
    <t>Logística reversa de resíduos químicos do tipo pilhas e baterias</t>
  </si>
  <si>
    <t>Ausência / Presença de logística reversa de resíduos químicos (pilhas e baterias)</t>
  </si>
  <si>
    <t>Descarte de resíduos eletrônicos</t>
  </si>
  <si>
    <t>Ausência / Presença de descarte adequado de equipamentos eletrônicos</t>
  </si>
  <si>
    <t>Quantidade de quilômetros rodados por funcionário</t>
  </si>
  <si>
    <t>Km rodados por usuário</t>
  </si>
  <si>
    <t>Gastos, em real, com passagens aéreas por usuário</t>
  </si>
  <si>
    <t>Gasto, em real, com passagens aéreas por usuário</t>
  </si>
  <si>
    <t>Incentivo ao transporte sustentável</t>
  </si>
  <si>
    <t>Ausência / Presença de incentivo ao transporte sustentável</t>
  </si>
  <si>
    <t>Emissão de gases do efeito estufa</t>
  </si>
  <si>
    <t>Ausência / Presença de inventário</t>
  </si>
  <si>
    <t>Qualidade do ar externo</t>
  </si>
  <si>
    <t>Ausência / Presença de inventário de emissões atmosféricas</t>
  </si>
  <si>
    <t>Operação e manutenção de edificações</t>
  </si>
  <si>
    <t>Ausência / Presença de operação e manutenção sustentável em edifícios</t>
  </si>
  <si>
    <t>Projeto de edificações e construção</t>
  </si>
  <si>
    <t>Ausência / Presença de critérios de sustentabilidade em projetos de edificações</t>
  </si>
  <si>
    <t>Qualidade do ar interno</t>
  </si>
  <si>
    <t>Ausência / Presença de monitoramento de qualidade do ar interior</t>
  </si>
  <si>
    <t>Gastos mensais, em real, com água mineral por usuário</t>
  </si>
  <si>
    <t>Indicadores da categoria Ensino</t>
  </si>
  <si>
    <t>Quantidade de disciplinas que abordam sustentabilidade</t>
  </si>
  <si>
    <t>Número de disciplinas que abordam sustentabilidade</t>
  </si>
  <si>
    <t>Número de programas de graduação e pós-graduação em temáticas ambientais</t>
  </si>
  <si>
    <t>Cursos de sustentabilidade por total de cursos</t>
  </si>
  <si>
    <t>Campus como laboratório vivo</t>
  </si>
  <si>
    <t>Quantidade de programas de graduação e pós-graduação em temáticas ambientais</t>
  </si>
  <si>
    <t>Proporção de cursos de sustentabilidade para o total de cursos</t>
  </si>
  <si>
    <t>Indicadores da categoria Pesquisa</t>
  </si>
  <si>
    <t>Quantidade de projetos de pesquisa voltados para sustentabilidade</t>
  </si>
  <si>
    <t>Número de projetos de pesquisa voltados para sustentabilidade</t>
  </si>
  <si>
    <t>Quantidade de discentes envolvidos em projetos de pesquisa em sustentabilidade</t>
  </si>
  <si>
    <t>Número de discentes envolvidos em projetos de pesquisa em sustentabilidade</t>
  </si>
  <si>
    <t>Quantidade de docentes envolvidos em projetos de pesquisa em sustentabilidade</t>
  </si>
  <si>
    <t>Número de docentes envolvidos em projetos de pesquisa em sustentabilidade</t>
  </si>
  <si>
    <t>Proporção de financiamento de pesquisa em sustentabilidade</t>
  </si>
  <si>
    <t>Financiamento de pesquisa em sustentabilidade por financiamento total de pesquisas</t>
  </si>
  <si>
    <t>Catalogação de biodiversidade</t>
  </si>
  <si>
    <t>Pesquisas de catalogação de biodiversidade por total de pesquisas</t>
  </si>
  <si>
    <t>Manejo Integrado de Pragas (MIP)</t>
  </si>
  <si>
    <t>Indicadores da categoria Extensão Comunitária</t>
  </si>
  <si>
    <t>Quantidade de projetos de extensão relacionados à sustentabilidade</t>
  </si>
  <si>
    <t>Número de projetos de extensão relacionados à sustentabilidade</t>
  </si>
  <si>
    <t>Quantidade de eventos promovidos sobre sustentabilidade envolvendo a comunidade</t>
  </si>
  <si>
    <t>Número de eventos promovidos sobre sustentabilidade envolvendo a comunidade</t>
  </si>
  <si>
    <t>Ouvidoria sustentável</t>
  </si>
  <si>
    <t>Ausência / Presença de ouvidoria sustentável</t>
  </si>
  <si>
    <t>Número de servidores contratados por função</t>
  </si>
  <si>
    <t>Ausência / Presença de plano de saúde</t>
  </si>
  <si>
    <t>Ausência / Presença de atendimento de saúde no local</t>
  </si>
  <si>
    <t>14a</t>
  </si>
  <si>
    <t>14b</t>
  </si>
  <si>
    <t>Plano de saúde (variável 1)</t>
  </si>
  <si>
    <t>Plano de saúde (variável 2)</t>
  </si>
  <si>
    <t>25a</t>
  </si>
  <si>
    <t>25b</t>
  </si>
  <si>
    <t>Política de acessibilidade (variável 1)</t>
  </si>
  <si>
    <t>Política de acessibilidade (variável 2)</t>
  </si>
  <si>
    <t>Ausência / Presença de política de acessibilidade</t>
  </si>
  <si>
    <t>Total de gastos, em real, com remuneração dos técnico-administrativos lotados no campus</t>
  </si>
  <si>
    <t>Servidores lotados em locais considerados insalubres / periculosos / radioativos</t>
  </si>
  <si>
    <t>Número de carências em acessibilidade no campus</t>
  </si>
  <si>
    <t>Quantidade de utensílios descartáveis consumidos por usuário</t>
  </si>
  <si>
    <t>Gastos, em real, com consumo de combustível por usuário</t>
  </si>
  <si>
    <t>Gasto, em real, com consumo de combustível por usuário</t>
  </si>
  <si>
    <t>Pesquisas envolvendo MIP por total de pesquisas.</t>
  </si>
  <si>
    <r>
      <rPr>
        <b/>
        <sz val="14"/>
        <color theme="1"/>
        <rFont val="Calibri"/>
        <family val="2"/>
        <scheme val="minor"/>
      </rPr>
      <t>Desenvolvido por:</t>
    </r>
    <r>
      <rPr>
        <sz val="14"/>
        <color theme="1"/>
        <rFont val="Calibri"/>
        <family val="2"/>
        <scheme val="minor"/>
      </rPr>
      <t xml:space="preserve"> Diovânni Antônio Resende</t>
    </r>
  </si>
  <si>
    <t>Clique em uma das categorias abaixo ou role a tela para se mover até uma categoria</t>
  </si>
  <si>
    <t>↑</t>
  </si>
  <si>
    <t>Pilar:</t>
  </si>
  <si>
    <t>Periodicidade:</t>
  </si>
  <si>
    <t>Valor variável</t>
  </si>
  <si>
    <t>Data a ser considerada para o início do acompanhamento:</t>
  </si>
  <si>
    <t>←</t>
  </si>
  <si>
    <t>Evolução desejável</t>
  </si>
  <si>
    <t>Neutra</t>
  </si>
  <si>
    <t>Crescente</t>
  </si>
  <si>
    <t>Presença</t>
  </si>
  <si>
    <t>Decrescente</t>
  </si>
  <si>
    <t>Número de toners / cartuchos reutilizados por número total de toners / cartuchos</t>
  </si>
  <si>
    <t>Número de seções / estabelecimentos com hidrômetro individual por total de seções / estabelecimentos</t>
  </si>
  <si>
    <t>Quantidade, em kg, de alimentos produzidos no campus por quantidade total de alimentos utilizados</t>
  </si>
  <si>
    <t>Número de disciplinas que adotam práticas sustentáveis nas suas atividades por total de disciplinas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</si>
</sst>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6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gradientFill degree="180">
        <stop position="0">
          <color theme="9" tint="0.59999389629810485"/>
        </stop>
        <stop position="1">
          <color theme="9"/>
        </stop>
      </gradientFill>
    </fill>
    <fill>
      <gradientFill degree="180">
        <stop position="0">
          <color theme="0"/>
        </stop>
        <stop position="1">
          <color theme="9" tint="0.59999389629810485"/>
        </stop>
      </gradient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1F7E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DF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/>
      <top/>
      <bottom style="thin">
        <color theme="9" tint="0.39994506668294322"/>
      </bottom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 style="thin">
        <color theme="9" tint="0.59996337778862885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quotePrefix="1"/>
    <xf numFmtId="0" fontId="1" fillId="2" borderId="1" xfId="0" applyFont="1" applyFill="1" applyBorder="1" applyAlignment="1">
      <alignment horizontal="center"/>
    </xf>
    <xf numFmtId="0" fontId="0" fillId="0" borderId="3" xfId="0" quotePrefix="1" applyFont="1" applyBorder="1" applyAlignment="1">
      <alignment horizontal="center"/>
    </xf>
    <xf numFmtId="0" fontId="0" fillId="0" borderId="4" xfId="0" quotePrefix="1" applyFont="1" applyBorder="1" applyAlignment="1">
      <alignment horizontal="center"/>
    </xf>
    <xf numFmtId="0" fontId="4" fillId="0" borderId="0" xfId="0" quotePrefix="1" applyFont="1" applyAlignment="1">
      <alignment horizontal="right"/>
    </xf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7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2" xfId="0" quotePrefix="1" applyNumberFormat="1" applyFont="1" applyBorder="1" applyAlignment="1">
      <alignment horizontal="center"/>
    </xf>
    <xf numFmtId="0" fontId="8" fillId="0" borderId="0" xfId="0" applyFont="1" applyAlignment="1">
      <alignment vertical="top"/>
    </xf>
    <xf numFmtId="0" fontId="1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7" fillId="2" borderId="0" xfId="1" applyFont="1" applyFill="1" applyAlignment="1">
      <alignment horizontal="center" vertical="center" wrapText="1"/>
    </xf>
    <xf numFmtId="0" fontId="15" fillId="0" borderId="5" xfId="1" applyFont="1" applyBorder="1" applyAlignment="1">
      <alignment vertical="center"/>
    </xf>
    <xf numFmtId="0" fontId="15" fillId="0" borderId="6" xfId="1" applyFont="1" applyBorder="1" applyAlignment="1">
      <alignment vertical="center"/>
    </xf>
    <xf numFmtId="0" fontId="0" fillId="7" borderId="0" xfId="0" applyFill="1" applyAlignment="1">
      <alignment horizontal="center" vertical="top" wrapText="1"/>
    </xf>
    <xf numFmtId="0" fontId="0" fillId="6" borderId="7" xfId="0" applyFill="1" applyBorder="1" applyAlignment="1">
      <alignment horizontal="center" vertical="top" wrapText="1"/>
    </xf>
    <xf numFmtId="0" fontId="0" fillId="9" borderId="0" xfId="0" applyFill="1"/>
    <xf numFmtId="0" fontId="16" fillId="5" borderId="5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12" fillId="0" borderId="0" xfId="0" applyFont="1"/>
    <xf numFmtId="14" fontId="0" fillId="6" borderId="1" xfId="0" applyNumberFormat="1" applyFill="1" applyBorder="1" applyAlignment="1" applyProtection="1">
      <alignment horizontal="center"/>
      <protection locked="0"/>
    </xf>
    <xf numFmtId="0" fontId="19" fillId="8" borderId="7" xfId="1" applyFont="1" applyFill="1" applyBorder="1" applyAlignment="1">
      <alignment horizontal="left" vertical="top" wrapText="1" indent="1"/>
    </xf>
    <xf numFmtId="0" fontId="3" fillId="0" borderId="8" xfId="0" applyFont="1" applyBorder="1" applyAlignment="1">
      <alignment horizontal="center"/>
    </xf>
    <xf numFmtId="0" fontId="2" fillId="7" borderId="0" xfId="0" applyFont="1" applyFill="1" applyAlignment="1">
      <alignment horizontal="left" vertical="center" wrapText="1" indent="1"/>
    </xf>
    <xf numFmtId="0" fontId="2" fillId="7" borderId="0" xfId="0" applyFont="1" applyFill="1" applyAlignment="1">
      <alignment horizontal="center" vertical="center" wrapText="1"/>
    </xf>
    <xf numFmtId="0" fontId="21" fillId="0" borderId="0" xfId="0" applyFont="1"/>
    <xf numFmtId="0" fontId="22" fillId="0" borderId="0" xfId="0" applyFont="1" applyFill="1" applyAlignment="1">
      <alignment horizontal="center"/>
    </xf>
    <xf numFmtId="0" fontId="4" fillId="0" borderId="0" xfId="0" applyFont="1" applyAlignment="1">
      <alignment horizontal="left" indent="1"/>
    </xf>
    <xf numFmtId="0" fontId="13" fillId="2" borderId="0" xfId="1" applyFont="1" applyFill="1" applyAlignment="1" applyProtection="1">
      <alignment horizontal="right" vertical="center"/>
      <protection locked="0"/>
    </xf>
    <xf numFmtId="0" fontId="20" fillId="10" borderId="7" xfId="0" applyFont="1" applyFill="1" applyBorder="1" applyAlignment="1" applyProtection="1">
      <alignment vertical="top" wrapText="1"/>
      <protection locked="0"/>
    </xf>
    <xf numFmtId="0" fontId="18" fillId="3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wrapText="1"/>
    </xf>
    <xf numFmtId="0" fontId="11" fillId="3" borderId="0" xfId="0" applyFont="1" applyFill="1" applyAlignment="1">
      <alignment horizontal="left" vertical="center" wrapText="1" indent="2"/>
    </xf>
    <xf numFmtId="0" fontId="0" fillId="4" borderId="0" xfId="0" applyFill="1" applyAlignment="1">
      <alignment horizontal="center"/>
    </xf>
    <xf numFmtId="0" fontId="14" fillId="3" borderId="0" xfId="0" applyFont="1" applyFill="1" applyAlignment="1">
      <alignment horizontal="left" vertical="center" wrapText="1" indent="2"/>
    </xf>
  </cellXfs>
  <cellStyles count="2">
    <cellStyle name="Hiperlink" xfId="1" builtinId="8"/>
    <cellStyle name="Normal" xfId="0" builtinId="0"/>
  </cellStyles>
  <dxfs count="177"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AFDF9"/>
      <color rgb="FFF6FAF4"/>
      <color rgb="FFF3F9ED"/>
      <color rgb="FFFDFEFC"/>
      <color rgb="FFF2F8EE"/>
      <color rgb="FFFFFFFF"/>
      <color rgb="FFF1F7ED"/>
      <color rgb="FFE7FFE7"/>
      <color rgb="FF404040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theme" Target="theme/theme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'01'!$F$8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'01'!$E$9:$E$32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'01'!$F$9:$F$32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880474288"/>
        <c:axId val="1880472112"/>
      </c:lineChart>
      <c:catAx>
        <c:axId val="188047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0472112"/>
        <c:crosses val="autoZero"/>
        <c:auto val="1"/>
        <c:lblAlgn val="ctr"/>
        <c:lblOffset val="100"/>
        <c:noMultiLvlLbl val="0"/>
      </c:catAx>
      <c:valAx>
        <c:axId val="1880472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0474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'10'!$F$8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'10'!$E$9:$E$32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'10'!$F$9:$F$32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885317680"/>
        <c:axId val="1885304624"/>
      </c:lineChart>
      <c:catAx>
        <c:axId val="188531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5304624"/>
        <c:crosses val="autoZero"/>
        <c:auto val="1"/>
        <c:lblAlgn val="ctr"/>
        <c:lblOffset val="100"/>
        <c:noMultiLvlLbl val="0"/>
      </c:catAx>
      <c:valAx>
        <c:axId val="1885304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5317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'11'!$F$8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'11'!$E$9:$E$32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'11'!$F$9:$F$32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885305168"/>
        <c:axId val="1885311152"/>
      </c:lineChart>
      <c:catAx>
        <c:axId val="1885305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5311152"/>
        <c:crosses val="autoZero"/>
        <c:auto val="1"/>
        <c:lblAlgn val="ctr"/>
        <c:lblOffset val="100"/>
        <c:noMultiLvlLbl val="0"/>
      </c:catAx>
      <c:valAx>
        <c:axId val="188531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5305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'12'!$F$8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'12'!$E$9:$E$32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'12'!$F$9:$F$32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885313872"/>
        <c:axId val="1885306256"/>
      </c:lineChart>
      <c:catAx>
        <c:axId val="188531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5306256"/>
        <c:crosses val="autoZero"/>
        <c:auto val="1"/>
        <c:lblAlgn val="ctr"/>
        <c:lblOffset val="100"/>
        <c:noMultiLvlLbl val="0"/>
      </c:catAx>
      <c:valAx>
        <c:axId val="1885306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5313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'13'!$F$8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'13'!$E$9:$E$32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'13'!$F$9:$F$32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885303536"/>
        <c:axId val="1885310608"/>
      </c:lineChart>
      <c:catAx>
        <c:axId val="1885303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5310608"/>
        <c:crosses val="autoZero"/>
        <c:auto val="1"/>
        <c:lblAlgn val="ctr"/>
        <c:lblOffset val="100"/>
        <c:noMultiLvlLbl val="0"/>
      </c:catAx>
      <c:valAx>
        <c:axId val="188531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5303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'14a'!$F$8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'14a'!$E$9:$E$32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'14a'!$F$9:$F$32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885318224"/>
        <c:axId val="1885306800"/>
      </c:lineChart>
      <c:catAx>
        <c:axId val="1885318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5306800"/>
        <c:crosses val="autoZero"/>
        <c:auto val="1"/>
        <c:lblAlgn val="ctr"/>
        <c:lblOffset val="100"/>
        <c:noMultiLvlLbl val="0"/>
      </c:catAx>
      <c:valAx>
        <c:axId val="1885306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5318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'14b'!$F$8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'14b'!$E$9:$E$32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'14b'!$F$9:$F$32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885316592"/>
        <c:axId val="1885302992"/>
      </c:lineChart>
      <c:catAx>
        <c:axId val="188531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5302992"/>
        <c:crosses val="autoZero"/>
        <c:auto val="1"/>
        <c:lblAlgn val="ctr"/>
        <c:lblOffset val="100"/>
        <c:noMultiLvlLbl val="0"/>
      </c:catAx>
      <c:valAx>
        <c:axId val="1885302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5316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'15'!$F$8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'15'!$E$9:$E$32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'15'!$F$9:$F$32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885312240"/>
        <c:axId val="1885308432"/>
      </c:lineChart>
      <c:catAx>
        <c:axId val="188531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5308432"/>
        <c:crosses val="autoZero"/>
        <c:auto val="1"/>
        <c:lblAlgn val="ctr"/>
        <c:lblOffset val="100"/>
        <c:noMultiLvlLbl val="0"/>
      </c:catAx>
      <c:valAx>
        <c:axId val="188530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531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'16'!$F$8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'16'!$E$9:$E$32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'16'!$F$9:$F$32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885313328"/>
        <c:axId val="1886339904"/>
      </c:lineChart>
      <c:catAx>
        <c:axId val="188531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6339904"/>
        <c:crosses val="autoZero"/>
        <c:auto val="1"/>
        <c:lblAlgn val="ctr"/>
        <c:lblOffset val="100"/>
        <c:noMultiLvlLbl val="0"/>
      </c:catAx>
      <c:valAx>
        <c:axId val="188633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5313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'17'!$F$8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'17'!$E$9:$E$32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'17'!$F$9:$F$32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886344256"/>
        <c:axId val="1886346432"/>
      </c:lineChart>
      <c:catAx>
        <c:axId val="1886344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6346432"/>
        <c:crosses val="autoZero"/>
        <c:auto val="1"/>
        <c:lblAlgn val="ctr"/>
        <c:lblOffset val="100"/>
        <c:noMultiLvlLbl val="0"/>
      </c:catAx>
      <c:valAx>
        <c:axId val="188634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6344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'18'!$F$8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'18'!$E$9:$E$32</c:f>
              <c:numCache>
                <c:formatCode>General</c:formatCode>
                <c:ptCount val="2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</c:numCache>
            </c:numRef>
          </c:cat>
          <c:val>
            <c:numRef>
              <c:f>'18'!$F$9:$F$32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886347520"/>
        <c:axId val="1886340448"/>
      </c:lineChart>
      <c:catAx>
        <c:axId val="1886347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6340448"/>
        <c:crosses val="autoZero"/>
        <c:auto val="1"/>
        <c:lblAlgn val="ctr"/>
        <c:lblOffset val="100"/>
        <c:noMultiLvlLbl val="0"/>
      </c:catAx>
      <c:valAx>
        <c:axId val="188634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6347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'02'!$F$8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'02'!$E$9:$E$32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'02'!$F$9:$F$32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880471568"/>
        <c:axId val="1880465584"/>
      </c:lineChart>
      <c:catAx>
        <c:axId val="188047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0465584"/>
        <c:crosses val="autoZero"/>
        <c:auto val="1"/>
        <c:lblAlgn val="ctr"/>
        <c:lblOffset val="100"/>
        <c:noMultiLvlLbl val="0"/>
      </c:catAx>
      <c:valAx>
        <c:axId val="1880465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0471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'19'!$F$8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'19'!$E$9:$E$32</c:f>
              <c:numCache>
                <c:formatCode>General</c:formatCode>
                <c:ptCount val="2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</c:numCache>
            </c:numRef>
          </c:cat>
          <c:val>
            <c:numRef>
              <c:f>'19'!$F$9:$F$32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886348064"/>
        <c:axId val="1886355136"/>
      </c:lineChart>
      <c:catAx>
        <c:axId val="188634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6355136"/>
        <c:crosses val="autoZero"/>
        <c:auto val="1"/>
        <c:lblAlgn val="ctr"/>
        <c:lblOffset val="100"/>
        <c:noMultiLvlLbl val="0"/>
      </c:catAx>
      <c:valAx>
        <c:axId val="1886355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6348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'20'!$F$8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'20'!$E$9:$E$32</c:f>
              <c:numCache>
                <c:formatCode>General</c:formatCode>
                <c:ptCount val="2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</c:numCache>
            </c:numRef>
          </c:cat>
          <c:val>
            <c:numRef>
              <c:f>'20'!$F$9:$F$32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886352960"/>
        <c:axId val="1886345888"/>
      </c:lineChart>
      <c:catAx>
        <c:axId val="188635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6345888"/>
        <c:crosses val="autoZero"/>
        <c:auto val="1"/>
        <c:lblAlgn val="ctr"/>
        <c:lblOffset val="100"/>
        <c:noMultiLvlLbl val="0"/>
      </c:catAx>
      <c:valAx>
        <c:axId val="1886345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6352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'21'!$F$8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'21'!$E$9:$E$32</c:f>
              <c:numCache>
                <c:formatCode>General</c:formatCode>
                <c:ptCount val="2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</c:numCache>
            </c:numRef>
          </c:cat>
          <c:val>
            <c:numRef>
              <c:f>'21'!$F$9:$F$32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886343712"/>
        <c:axId val="1886349152"/>
      </c:lineChart>
      <c:catAx>
        <c:axId val="188634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6349152"/>
        <c:crosses val="autoZero"/>
        <c:auto val="1"/>
        <c:lblAlgn val="ctr"/>
        <c:lblOffset val="100"/>
        <c:noMultiLvlLbl val="0"/>
      </c:catAx>
      <c:valAx>
        <c:axId val="188634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6343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'22'!$F$8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'22'!$E$9:$E$32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'22'!$F$9:$F$32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886350784"/>
        <c:axId val="1886350240"/>
      </c:lineChart>
      <c:catAx>
        <c:axId val="1886350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6350240"/>
        <c:crosses val="autoZero"/>
        <c:auto val="1"/>
        <c:lblAlgn val="ctr"/>
        <c:lblOffset val="100"/>
        <c:noMultiLvlLbl val="0"/>
      </c:catAx>
      <c:valAx>
        <c:axId val="188635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6350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'23'!$F$8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'23'!$E$9:$E$32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'23'!$F$9:$F$32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886351328"/>
        <c:axId val="1886354048"/>
      </c:lineChart>
      <c:catAx>
        <c:axId val="188635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6354048"/>
        <c:crosses val="autoZero"/>
        <c:auto val="1"/>
        <c:lblAlgn val="ctr"/>
        <c:lblOffset val="100"/>
        <c:noMultiLvlLbl val="0"/>
      </c:catAx>
      <c:valAx>
        <c:axId val="1886354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6351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'24'!$F$8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'24'!$E$9:$E$32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'24'!$F$9:$F$32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899422944"/>
        <c:axId val="1899422400"/>
      </c:lineChart>
      <c:catAx>
        <c:axId val="1899422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99422400"/>
        <c:crosses val="autoZero"/>
        <c:auto val="1"/>
        <c:lblAlgn val="ctr"/>
        <c:lblOffset val="100"/>
        <c:noMultiLvlLbl val="0"/>
      </c:catAx>
      <c:valAx>
        <c:axId val="1899422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99422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'25a'!$F$8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'25a'!$E$9:$E$32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'25a'!$F$9:$F$32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899427840"/>
        <c:axId val="1899424032"/>
      </c:lineChart>
      <c:catAx>
        <c:axId val="1899427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99424032"/>
        <c:crosses val="autoZero"/>
        <c:auto val="1"/>
        <c:lblAlgn val="ctr"/>
        <c:lblOffset val="100"/>
        <c:noMultiLvlLbl val="0"/>
      </c:catAx>
      <c:valAx>
        <c:axId val="1899424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99427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'25b'!$F$8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'25b'!$E$9:$E$32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'25b'!$F$9:$F$32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899428384"/>
        <c:axId val="1899425664"/>
      </c:lineChart>
      <c:catAx>
        <c:axId val="189942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99425664"/>
        <c:crosses val="autoZero"/>
        <c:auto val="1"/>
        <c:lblAlgn val="ctr"/>
        <c:lblOffset val="100"/>
        <c:noMultiLvlLbl val="0"/>
      </c:catAx>
      <c:valAx>
        <c:axId val="1899425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99428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'26'!$F$8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'26'!$E$9:$E$32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'26'!$F$9:$F$32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0236064"/>
        <c:axId val="1900241504"/>
      </c:lineChart>
      <c:catAx>
        <c:axId val="1900236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241504"/>
        <c:crosses val="autoZero"/>
        <c:auto val="1"/>
        <c:lblAlgn val="ctr"/>
        <c:lblOffset val="100"/>
        <c:noMultiLvlLbl val="0"/>
      </c:catAx>
      <c:valAx>
        <c:axId val="190024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236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'27'!$F$8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'27'!$E$9:$E$32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'27'!$F$9:$F$32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0234976"/>
        <c:axId val="1900239328"/>
      </c:lineChart>
      <c:catAx>
        <c:axId val="190023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239328"/>
        <c:crosses val="autoZero"/>
        <c:auto val="1"/>
        <c:lblAlgn val="ctr"/>
        <c:lblOffset val="100"/>
        <c:noMultiLvlLbl val="0"/>
      </c:catAx>
      <c:valAx>
        <c:axId val="1900239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234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'03'!$F$8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'03'!$E$9:$E$32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'03'!$F$9:$F$32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880461776"/>
        <c:axId val="1880473200"/>
      </c:lineChart>
      <c:catAx>
        <c:axId val="1880461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0473200"/>
        <c:crosses val="autoZero"/>
        <c:auto val="1"/>
        <c:lblAlgn val="ctr"/>
        <c:lblOffset val="100"/>
        <c:noMultiLvlLbl val="0"/>
      </c:catAx>
      <c:valAx>
        <c:axId val="188047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0461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'28'!$F$8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'28'!$E$9:$E$32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'28'!$F$9:$F$32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0245312"/>
        <c:axId val="1900244224"/>
      </c:lineChart>
      <c:catAx>
        <c:axId val="1900245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244224"/>
        <c:crosses val="autoZero"/>
        <c:auto val="1"/>
        <c:lblAlgn val="ctr"/>
        <c:lblOffset val="100"/>
        <c:noMultiLvlLbl val="0"/>
      </c:catAx>
      <c:valAx>
        <c:axId val="1900244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245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'29'!$F$8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'29'!$E$9:$E$32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'29'!$F$9:$F$32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0243136"/>
        <c:axId val="1900247488"/>
      </c:lineChart>
      <c:catAx>
        <c:axId val="1900243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247488"/>
        <c:crosses val="autoZero"/>
        <c:auto val="1"/>
        <c:lblAlgn val="ctr"/>
        <c:lblOffset val="100"/>
        <c:noMultiLvlLbl val="0"/>
      </c:catAx>
      <c:valAx>
        <c:axId val="1900247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243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'30'!$F$8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'30'!$E$9:$E$32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'30'!$F$9:$F$32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0238240"/>
        <c:axId val="1900236608"/>
      </c:lineChart>
      <c:catAx>
        <c:axId val="190023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236608"/>
        <c:crosses val="autoZero"/>
        <c:auto val="1"/>
        <c:lblAlgn val="ctr"/>
        <c:lblOffset val="100"/>
        <c:noMultiLvlLbl val="0"/>
      </c:catAx>
      <c:valAx>
        <c:axId val="190023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238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'31'!$F$8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'31'!$E$9:$E$32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'31'!$F$9:$F$32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0238784"/>
        <c:axId val="1900239872"/>
      </c:lineChart>
      <c:catAx>
        <c:axId val="190023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239872"/>
        <c:crosses val="autoZero"/>
        <c:auto val="1"/>
        <c:lblAlgn val="ctr"/>
        <c:lblOffset val="100"/>
        <c:noMultiLvlLbl val="0"/>
      </c:catAx>
      <c:valAx>
        <c:axId val="1900239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238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'32'!$F$8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'32'!$E$9:$E$32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'32'!$F$9:$F$32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0233344"/>
        <c:axId val="1900234432"/>
      </c:lineChart>
      <c:catAx>
        <c:axId val="1900233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234432"/>
        <c:crosses val="autoZero"/>
        <c:auto val="1"/>
        <c:lblAlgn val="ctr"/>
        <c:lblOffset val="100"/>
        <c:noMultiLvlLbl val="0"/>
      </c:catAx>
      <c:valAx>
        <c:axId val="1900234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233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'33'!$F$8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'33'!$E$9:$E$32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'33'!$F$9:$F$32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0242592"/>
        <c:axId val="1900408128"/>
      </c:lineChart>
      <c:catAx>
        <c:axId val="190024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408128"/>
        <c:crosses val="autoZero"/>
        <c:auto val="1"/>
        <c:lblAlgn val="ctr"/>
        <c:lblOffset val="100"/>
        <c:noMultiLvlLbl val="0"/>
      </c:catAx>
      <c:valAx>
        <c:axId val="1900408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24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'34'!$F$8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'34'!$E$9:$E$32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03/2023</c:v>
                </c:pt>
                <c:pt idx="3">
                  <c:v>04/2023</c:v>
                </c:pt>
                <c:pt idx="4">
                  <c:v>05/2023</c:v>
                </c:pt>
                <c:pt idx="5">
                  <c:v>06/2023</c:v>
                </c:pt>
                <c:pt idx="6">
                  <c:v>07/2023</c:v>
                </c:pt>
                <c:pt idx="7">
                  <c:v>08/2023</c:v>
                </c:pt>
                <c:pt idx="8">
                  <c:v>09/2023</c:v>
                </c:pt>
                <c:pt idx="9">
                  <c:v>10/2023</c:v>
                </c:pt>
                <c:pt idx="10">
                  <c:v>11/2023</c:v>
                </c:pt>
                <c:pt idx="11">
                  <c:v>12/2023</c:v>
                </c:pt>
                <c:pt idx="12">
                  <c:v>01/2024</c:v>
                </c:pt>
                <c:pt idx="13">
                  <c:v>02/2024</c:v>
                </c:pt>
                <c:pt idx="14">
                  <c:v>03/2024</c:v>
                </c:pt>
                <c:pt idx="15">
                  <c:v>04/2024</c:v>
                </c:pt>
                <c:pt idx="16">
                  <c:v>05/2024</c:v>
                </c:pt>
                <c:pt idx="17">
                  <c:v>06/2024</c:v>
                </c:pt>
                <c:pt idx="18">
                  <c:v>07/2024</c:v>
                </c:pt>
                <c:pt idx="19">
                  <c:v>08/2024</c:v>
                </c:pt>
                <c:pt idx="20">
                  <c:v>09/2024</c:v>
                </c:pt>
                <c:pt idx="21">
                  <c:v>10/2024</c:v>
                </c:pt>
                <c:pt idx="22">
                  <c:v>11/2024</c:v>
                </c:pt>
                <c:pt idx="23">
                  <c:v>12/2024</c:v>
                </c:pt>
              </c:strCache>
            </c:strRef>
          </c:cat>
          <c:val>
            <c:numRef>
              <c:f>'34'!$F$9:$F$32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0398880"/>
        <c:axId val="1900403776"/>
      </c:lineChart>
      <c:catAx>
        <c:axId val="19003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403776"/>
        <c:crosses val="autoZero"/>
        <c:auto val="1"/>
        <c:lblAlgn val="ctr"/>
        <c:lblOffset val="100"/>
        <c:noMultiLvlLbl val="0"/>
      </c:catAx>
      <c:valAx>
        <c:axId val="1900403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398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'35'!$F$8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'35'!$E$9:$E$32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03/2023</c:v>
                </c:pt>
                <c:pt idx="3">
                  <c:v>04/2023</c:v>
                </c:pt>
                <c:pt idx="4">
                  <c:v>05/2023</c:v>
                </c:pt>
                <c:pt idx="5">
                  <c:v>06/2023</c:v>
                </c:pt>
                <c:pt idx="6">
                  <c:v>07/2023</c:v>
                </c:pt>
                <c:pt idx="7">
                  <c:v>08/2023</c:v>
                </c:pt>
                <c:pt idx="8">
                  <c:v>09/2023</c:v>
                </c:pt>
                <c:pt idx="9">
                  <c:v>10/2023</c:v>
                </c:pt>
                <c:pt idx="10">
                  <c:v>11/2023</c:v>
                </c:pt>
                <c:pt idx="11">
                  <c:v>12/2023</c:v>
                </c:pt>
                <c:pt idx="12">
                  <c:v>01/2024</c:v>
                </c:pt>
                <c:pt idx="13">
                  <c:v>02/2024</c:v>
                </c:pt>
                <c:pt idx="14">
                  <c:v>03/2024</c:v>
                </c:pt>
                <c:pt idx="15">
                  <c:v>04/2024</c:v>
                </c:pt>
                <c:pt idx="16">
                  <c:v>05/2024</c:v>
                </c:pt>
                <c:pt idx="17">
                  <c:v>06/2024</c:v>
                </c:pt>
                <c:pt idx="18">
                  <c:v>07/2024</c:v>
                </c:pt>
                <c:pt idx="19">
                  <c:v>08/2024</c:v>
                </c:pt>
                <c:pt idx="20">
                  <c:v>09/2024</c:v>
                </c:pt>
                <c:pt idx="21">
                  <c:v>10/2024</c:v>
                </c:pt>
                <c:pt idx="22">
                  <c:v>11/2024</c:v>
                </c:pt>
                <c:pt idx="23">
                  <c:v>12/2024</c:v>
                </c:pt>
              </c:strCache>
            </c:strRef>
          </c:cat>
          <c:val>
            <c:numRef>
              <c:f>'35'!$F$9:$F$32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0399424"/>
        <c:axId val="1900409760"/>
      </c:lineChart>
      <c:catAx>
        <c:axId val="1900399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409760"/>
        <c:crosses val="autoZero"/>
        <c:auto val="1"/>
        <c:lblAlgn val="ctr"/>
        <c:lblOffset val="100"/>
        <c:noMultiLvlLbl val="0"/>
      </c:catAx>
      <c:valAx>
        <c:axId val="1900409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399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'36'!$F$8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'36'!$E$9:$E$32</c:f>
              <c:numCache>
                <c:formatCode>General</c:formatCode>
                <c:ptCount val="2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</c:numCache>
            </c:numRef>
          </c:cat>
          <c:val>
            <c:numRef>
              <c:f>'36'!$F$9:$F$32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0406496"/>
        <c:axId val="1900408672"/>
      </c:lineChart>
      <c:catAx>
        <c:axId val="1900406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408672"/>
        <c:crosses val="autoZero"/>
        <c:auto val="1"/>
        <c:lblAlgn val="ctr"/>
        <c:lblOffset val="100"/>
        <c:noMultiLvlLbl val="0"/>
      </c:catAx>
      <c:valAx>
        <c:axId val="1900408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406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'37'!$F$8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'37'!$E$9:$E$32</c:f>
              <c:numCache>
                <c:formatCode>General</c:formatCode>
                <c:ptCount val="2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</c:numCache>
            </c:numRef>
          </c:cat>
          <c:val>
            <c:numRef>
              <c:f>'37'!$F$9:$F$32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0397792"/>
        <c:axId val="1900399968"/>
      </c:lineChart>
      <c:catAx>
        <c:axId val="1900397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399968"/>
        <c:crosses val="autoZero"/>
        <c:auto val="1"/>
        <c:lblAlgn val="ctr"/>
        <c:lblOffset val="100"/>
        <c:noMultiLvlLbl val="0"/>
      </c:catAx>
      <c:valAx>
        <c:axId val="1900399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397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'04'!$F$8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'04'!$E$9:$E$32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'04'!$F$9:$F$32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880462864"/>
        <c:axId val="1880468848"/>
      </c:lineChart>
      <c:catAx>
        <c:axId val="188046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0468848"/>
        <c:crosses val="autoZero"/>
        <c:auto val="1"/>
        <c:lblAlgn val="ctr"/>
        <c:lblOffset val="100"/>
        <c:noMultiLvlLbl val="0"/>
      </c:catAx>
      <c:valAx>
        <c:axId val="1880468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0462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'38'!$F$8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'38'!$E$9:$E$32</c:f>
              <c:numCache>
                <c:formatCode>General</c:formatCode>
                <c:ptCount val="2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</c:numCache>
            </c:numRef>
          </c:cat>
          <c:val>
            <c:numRef>
              <c:f>'38'!$F$9:$F$32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0409216"/>
        <c:axId val="1900400512"/>
      </c:lineChart>
      <c:catAx>
        <c:axId val="1900409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400512"/>
        <c:crosses val="autoZero"/>
        <c:auto val="1"/>
        <c:lblAlgn val="ctr"/>
        <c:lblOffset val="100"/>
        <c:noMultiLvlLbl val="0"/>
      </c:catAx>
      <c:valAx>
        <c:axId val="1900400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409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'39'!$F$8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'39'!$E$9:$E$32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03/2023</c:v>
                </c:pt>
                <c:pt idx="3">
                  <c:v>04/2023</c:v>
                </c:pt>
                <c:pt idx="4">
                  <c:v>05/2023</c:v>
                </c:pt>
                <c:pt idx="5">
                  <c:v>06/2023</c:v>
                </c:pt>
                <c:pt idx="6">
                  <c:v>07/2023</c:v>
                </c:pt>
                <c:pt idx="7">
                  <c:v>08/2023</c:v>
                </c:pt>
                <c:pt idx="8">
                  <c:v>09/2023</c:v>
                </c:pt>
                <c:pt idx="9">
                  <c:v>10/2023</c:v>
                </c:pt>
                <c:pt idx="10">
                  <c:v>11/2023</c:v>
                </c:pt>
                <c:pt idx="11">
                  <c:v>12/2023</c:v>
                </c:pt>
                <c:pt idx="12">
                  <c:v>01/2024</c:v>
                </c:pt>
                <c:pt idx="13">
                  <c:v>02/2024</c:v>
                </c:pt>
                <c:pt idx="14">
                  <c:v>03/2024</c:v>
                </c:pt>
                <c:pt idx="15">
                  <c:v>04/2024</c:v>
                </c:pt>
                <c:pt idx="16">
                  <c:v>05/2024</c:v>
                </c:pt>
                <c:pt idx="17">
                  <c:v>06/2024</c:v>
                </c:pt>
                <c:pt idx="18">
                  <c:v>07/2024</c:v>
                </c:pt>
                <c:pt idx="19">
                  <c:v>08/2024</c:v>
                </c:pt>
                <c:pt idx="20">
                  <c:v>09/2024</c:v>
                </c:pt>
                <c:pt idx="21">
                  <c:v>10/2024</c:v>
                </c:pt>
                <c:pt idx="22">
                  <c:v>11/2024</c:v>
                </c:pt>
                <c:pt idx="23">
                  <c:v>12/2024</c:v>
                </c:pt>
              </c:strCache>
            </c:strRef>
          </c:cat>
          <c:val>
            <c:numRef>
              <c:f>'39'!$F$9:$F$32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0401056"/>
        <c:axId val="1900401600"/>
      </c:lineChart>
      <c:catAx>
        <c:axId val="1900401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401600"/>
        <c:crosses val="autoZero"/>
        <c:auto val="1"/>
        <c:lblAlgn val="ctr"/>
        <c:lblOffset val="100"/>
        <c:noMultiLvlLbl val="0"/>
      </c:catAx>
      <c:valAx>
        <c:axId val="1900401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401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'40'!$F$8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'40'!$E$9:$E$32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03/2023</c:v>
                </c:pt>
                <c:pt idx="3">
                  <c:v>04/2023</c:v>
                </c:pt>
                <c:pt idx="4">
                  <c:v>05/2023</c:v>
                </c:pt>
                <c:pt idx="5">
                  <c:v>06/2023</c:v>
                </c:pt>
                <c:pt idx="6">
                  <c:v>07/2023</c:v>
                </c:pt>
                <c:pt idx="7">
                  <c:v>08/2023</c:v>
                </c:pt>
                <c:pt idx="8">
                  <c:v>09/2023</c:v>
                </c:pt>
                <c:pt idx="9">
                  <c:v>10/2023</c:v>
                </c:pt>
                <c:pt idx="10">
                  <c:v>11/2023</c:v>
                </c:pt>
                <c:pt idx="11">
                  <c:v>12/2023</c:v>
                </c:pt>
                <c:pt idx="12">
                  <c:v>01/2024</c:v>
                </c:pt>
                <c:pt idx="13">
                  <c:v>02/2024</c:v>
                </c:pt>
                <c:pt idx="14">
                  <c:v>03/2024</c:v>
                </c:pt>
                <c:pt idx="15">
                  <c:v>04/2024</c:v>
                </c:pt>
                <c:pt idx="16">
                  <c:v>05/2024</c:v>
                </c:pt>
                <c:pt idx="17">
                  <c:v>06/2024</c:v>
                </c:pt>
                <c:pt idx="18">
                  <c:v>07/2024</c:v>
                </c:pt>
                <c:pt idx="19">
                  <c:v>08/2024</c:v>
                </c:pt>
                <c:pt idx="20">
                  <c:v>09/2024</c:v>
                </c:pt>
                <c:pt idx="21">
                  <c:v>10/2024</c:v>
                </c:pt>
                <c:pt idx="22">
                  <c:v>11/2024</c:v>
                </c:pt>
                <c:pt idx="23">
                  <c:v>12/2024</c:v>
                </c:pt>
              </c:strCache>
            </c:strRef>
          </c:cat>
          <c:val>
            <c:numRef>
              <c:f>'40'!$F$9:$F$32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0404320"/>
        <c:axId val="1900405408"/>
      </c:lineChart>
      <c:catAx>
        <c:axId val="1900404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405408"/>
        <c:crosses val="autoZero"/>
        <c:auto val="1"/>
        <c:lblAlgn val="ctr"/>
        <c:lblOffset val="100"/>
        <c:noMultiLvlLbl val="0"/>
      </c:catAx>
      <c:valAx>
        <c:axId val="1900405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404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'41'!$F$8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'41'!$E$9:$E$32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03/2023</c:v>
                </c:pt>
                <c:pt idx="3">
                  <c:v>04/2023</c:v>
                </c:pt>
                <c:pt idx="4">
                  <c:v>05/2023</c:v>
                </c:pt>
                <c:pt idx="5">
                  <c:v>06/2023</c:v>
                </c:pt>
                <c:pt idx="6">
                  <c:v>07/2023</c:v>
                </c:pt>
                <c:pt idx="7">
                  <c:v>08/2023</c:v>
                </c:pt>
                <c:pt idx="8">
                  <c:v>09/2023</c:v>
                </c:pt>
                <c:pt idx="9">
                  <c:v>10/2023</c:v>
                </c:pt>
                <c:pt idx="10">
                  <c:v>11/2023</c:v>
                </c:pt>
                <c:pt idx="11">
                  <c:v>12/2023</c:v>
                </c:pt>
                <c:pt idx="12">
                  <c:v>01/2024</c:v>
                </c:pt>
                <c:pt idx="13">
                  <c:v>02/2024</c:v>
                </c:pt>
                <c:pt idx="14">
                  <c:v>03/2024</c:v>
                </c:pt>
                <c:pt idx="15">
                  <c:v>04/2024</c:v>
                </c:pt>
                <c:pt idx="16">
                  <c:v>05/2024</c:v>
                </c:pt>
                <c:pt idx="17">
                  <c:v>06/2024</c:v>
                </c:pt>
                <c:pt idx="18">
                  <c:v>07/2024</c:v>
                </c:pt>
                <c:pt idx="19">
                  <c:v>08/2024</c:v>
                </c:pt>
                <c:pt idx="20">
                  <c:v>09/2024</c:v>
                </c:pt>
                <c:pt idx="21">
                  <c:v>10/2024</c:v>
                </c:pt>
                <c:pt idx="22">
                  <c:v>11/2024</c:v>
                </c:pt>
                <c:pt idx="23">
                  <c:v>12/2024</c:v>
                </c:pt>
              </c:strCache>
            </c:strRef>
          </c:cat>
          <c:val>
            <c:numRef>
              <c:f>'41'!$F$9:$F$32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0934224"/>
        <c:axId val="1900938576"/>
      </c:lineChart>
      <c:catAx>
        <c:axId val="1900934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938576"/>
        <c:crosses val="autoZero"/>
        <c:auto val="1"/>
        <c:lblAlgn val="ctr"/>
        <c:lblOffset val="100"/>
        <c:noMultiLvlLbl val="0"/>
      </c:catAx>
      <c:valAx>
        <c:axId val="1900938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934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'42'!$F$8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'42'!$E$9:$E$32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'42'!$F$9:$F$32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0939120"/>
        <c:axId val="1900938032"/>
      </c:lineChart>
      <c:catAx>
        <c:axId val="1900939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938032"/>
        <c:crosses val="autoZero"/>
        <c:auto val="1"/>
        <c:lblAlgn val="ctr"/>
        <c:lblOffset val="100"/>
        <c:noMultiLvlLbl val="0"/>
      </c:catAx>
      <c:valAx>
        <c:axId val="1900938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93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'43'!$F$8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'43'!$E$9:$E$32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03/2023</c:v>
                </c:pt>
                <c:pt idx="3">
                  <c:v>04/2023</c:v>
                </c:pt>
                <c:pt idx="4">
                  <c:v>05/2023</c:v>
                </c:pt>
                <c:pt idx="5">
                  <c:v>06/2023</c:v>
                </c:pt>
                <c:pt idx="6">
                  <c:v>07/2023</c:v>
                </c:pt>
                <c:pt idx="7">
                  <c:v>08/2023</c:v>
                </c:pt>
                <c:pt idx="8">
                  <c:v>09/2023</c:v>
                </c:pt>
                <c:pt idx="9">
                  <c:v>10/2023</c:v>
                </c:pt>
                <c:pt idx="10">
                  <c:v>11/2023</c:v>
                </c:pt>
                <c:pt idx="11">
                  <c:v>12/2023</c:v>
                </c:pt>
                <c:pt idx="12">
                  <c:v>01/2024</c:v>
                </c:pt>
                <c:pt idx="13">
                  <c:v>02/2024</c:v>
                </c:pt>
                <c:pt idx="14">
                  <c:v>03/2024</c:v>
                </c:pt>
                <c:pt idx="15">
                  <c:v>04/2024</c:v>
                </c:pt>
                <c:pt idx="16">
                  <c:v>05/2024</c:v>
                </c:pt>
                <c:pt idx="17">
                  <c:v>06/2024</c:v>
                </c:pt>
                <c:pt idx="18">
                  <c:v>07/2024</c:v>
                </c:pt>
                <c:pt idx="19">
                  <c:v>08/2024</c:v>
                </c:pt>
                <c:pt idx="20">
                  <c:v>09/2024</c:v>
                </c:pt>
                <c:pt idx="21">
                  <c:v>10/2024</c:v>
                </c:pt>
                <c:pt idx="22">
                  <c:v>11/2024</c:v>
                </c:pt>
                <c:pt idx="23">
                  <c:v>12/2024</c:v>
                </c:pt>
              </c:strCache>
            </c:strRef>
          </c:cat>
          <c:val>
            <c:numRef>
              <c:f>'43'!$F$9:$F$32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0924432"/>
        <c:axId val="1900927152"/>
      </c:lineChart>
      <c:catAx>
        <c:axId val="1900924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927152"/>
        <c:crosses val="autoZero"/>
        <c:auto val="1"/>
        <c:lblAlgn val="ctr"/>
        <c:lblOffset val="100"/>
        <c:noMultiLvlLbl val="0"/>
      </c:catAx>
      <c:valAx>
        <c:axId val="1900927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924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'44'!$F$8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'44'!$E$9:$E$32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03/2023</c:v>
                </c:pt>
                <c:pt idx="3">
                  <c:v>04/2023</c:v>
                </c:pt>
                <c:pt idx="4">
                  <c:v>05/2023</c:v>
                </c:pt>
                <c:pt idx="5">
                  <c:v>06/2023</c:v>
                </c:pt>
                <c:pt idx="6">
                  <c:v>07/2023</c:v>
                </c:pt>
                <c:pt idx="7">
                  <c:v>08/2023</c:v>
                </c:pt>
                <c:pt idx="8">
                  <c:v>09/2023</c:v>
                </c:pt>
                <c:pt idx="9">
                  <c:v>10/2023</c:v>
                </c:pt>
                <c:pt idx="10">
                  <c:v>11/2023</c:v>
                </c:pt>
                <c:pt idx="11">
                  <c:v>12/2023</c:v>
                </c:pt>
                <c:pt idx="12">
                  <c:v>01/2024</c:v>
                </c:pt>
                <c:pt idx="13">
                  <c:v>02/2024</c:v>
                </c:pt>
                <c:pt idx="14">
                  <c:v>03/2024</c:v>
                </c:pt>
                <c:pt idx="15">
                  <c:v>04/2024</c:v>
                </c:pt>
                <c:pt idx="16">
                  <c:v>05/2024</c:v>
                </c:pt>
                <c:pt idx="17">
                  <c:v>06/2024</c:v>
                </c:pt>
                <c:pt idx="18">
                  <c:v>07/2024</c:v>
                </c:pt>
                <c:pt idx="19">
                  <c:v>08/2024</c:v>
                </c:pt>
                <c:pt idx="20">
                  <c:v>09/2024</c:v>
                </c:pt>
                <c:pt idx="21">
                  <c:v>10/2024</c:v>
                </c:pt>
                <c:pt idx="22">
                  <c:v>11/2024</c:v>
                </c:pt>
                <c:pt idx="23">
                  <c:v>12/2024</c:v>
                </c:pt>
              </c:strCache>
            </c:strRef>
          </c:cat>
          <c:val>
            <c:numRef>
              <c:f>'44'!$F$9:$F$32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0924976"/>
        <c:axId val="1900925520"/>
      </c:lineChart>
      <c:catAx>
        <c:axId val="190092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925520"/>
        <c:crosses val="autoZero"/>
        <c:auto val="1"/>
        <c:lblAlgn val="ctr"/>
        <c:lblOffset val="100"/>
        <c:noMultiLvlLbl val="0"/>
      </c:catAx>
      <c:valAx>
        <c:axId val="1900925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924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'45'!$F$8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'45'!$E$9:$E$32</c:f>
              <c:numCache>
                <c:formatCode>General</c:formatCode>
                <c:ptCount val="2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</c:numCache>
            </c:numRef>
          </c:cat>
          <c:val>
            <c:numRef>
              <c:f>'45'!$F$9:$F$32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0929328"/>
        <c:axId val="1900929872"/>
      </c:lineChart>
      <c:catAx>
        <c:axId val="1900929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929872"/>
        <c:crosses val="autoZero"/>
        <c:auto val="1"/>
        <c:lblAlgn val="ctr"/>
        <c:lblOffset val="100"/>
        <c:noMultiLvlLbl val="0"/>
      </c:catAx>
      <c:valAx>
        <c:axId val="1900929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929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'46'!$F$8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'46'!$E$9:$E$32</c:f>
              <c:numCache>
                <c:formatCode>General</c:formatCode>
                <c:ptCount val="2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</c:numCache>
            </c:numRef>
          </c:cat>
          <c:val>
            <c:numRef>
              <c:f>'46'!$F$9:$F$32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0930416"/>
        <c:axId val="1900930960"/>
      </c:lineChart>
      <c:catAx>
        <c:axId val="190093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930960"/>
        <c:crosses val="autoZero"/>
        <c:auto val="1"/>
        <c:lblAlgn val="ctr"/>
        <c:lblOffset val="100"/>
        <c:noMultiLvlLbl val="0"/>
      </c:catAx>
      <c:valAx>
        <c:axId val="1900930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930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'47'!$F$8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'47'!$E$9:$E$32</c:f>
              <c:numCache>
                <c:formatCode>General</c:formatCode>
                <c:ptCount val="2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</c:numCache>
            </c:numRef>
          </c:cat>
          <c:val>
            <c:numRef>
              <c:f>'47'!$F$9:$F$32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0933680"/>
        <c:axId val="1900936400"/>
      </c:lineChart>
      <c:catAx>
        <c:axId val="190093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936400"/>
        <c:crosses val="autoZero"/>
        <c:auto val="1"/>
        <c:lblAlgn val="ctr"/>
        <c:lblOffset val="100"/>
        <c:noMultiLvlLbl val="0"/>
      </c:catAx>
      <c:valAx>
        <c:axId val="1900936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0933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'05'!$F$8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'05'!$E$9:$E$32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'05'!$F$9:$F$32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880464496"/>
        <c:axId val="1880466128"/>
      </c:lineChart>
      <c:catAx>
        <c:axId val="188046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0466128"/>
        <c:crosses val="autoZero"/>
        <c:auto val="1"/>
        <c:lblAlgn val="ctr"/>
        <c:lblOffset val="100"/>
        <c:noMultiLvlLbl val="0"/>
      </c:catAx>
      <c:valAx>
        <c:axId val="188046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0464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'48'!$F$8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'48'!$E$9:$E$32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'48'!$F$9:$F$32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2564784"/>
        <c:axId val="1902557712"/>
      </c:lineChart>
      <c:catAx>
        <c:axId val="1902564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2557712"/>
        <c:crosses val="autoZero"/>
        <c:auto val="1"/>
        <c:lblAlgn val="ctr"/>
        <c:lblOffset val="100"/>
        <c:noMultiLvlLbl val="0"/>
      </c:catAx>
      <c:valAx>
        <c:axId val="190255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2564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'49'!$F$8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'49'!$E$9:$E$32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'49'!$F$9:$F$32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2553904"/>
        <c:axId val="1902566416"/>
      </c:lineChart>
      <c:catAx>
        <c:axId val="190255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2566416"/>
        <c:crosses val="autoZero"/>
        <c:auto val="1"/>
        <c:lblAlgn val="ctr"/>
        <c:lblOffset val="100"/>
        <c:noMultiLvlLbl val="0"/>
      </c:catAx>
      <c:valAx>
        <c:axId val="1902566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2553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'50'!$F$8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'50'!$E$9:$E$32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'50'!$F$9:$F$32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2562064"/>
        <c:axId val="1902557168"/>
      </c:lineChart>
      <c:catAx>
        <c:axId val="1902562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2557168"/>
        <c:crosses val="autoZero"/>
        <c:auto val="1"/>
        <c:lblAlgn val="ctr"/>
        <c:lblOffset val="100"/>
        <c:noMultiLvlLbl val="0"/>
      </c:catAx>
      <c:valAx>
        <c:axId val="190255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2562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'51'!$F$8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'51'!$E$9:$E$32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'51'!$F$9:$F$32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2556080"/>
        <c:axId val="1902565328"/>
      </c:lineChart>
      <c:catAx>
        <c:axId val="1902556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2565328"/>
        <c:crosses val="autoZero"/>
        <c:auto val="1"/>
        <c:lblAlgn val="ctr"/>
        <c:lblOffset val="100"/>
        <c:noMultiLvlLbl val="0"/>
      </c:catAx>
      <c:valAx>
        <c:axId val="1902565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2556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'52'!$F$8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'52'!$E$9:$E$32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03/2023</c:v>
                </c:pt>
                <c:pt idx="3">
                  <c:v>04/2023</c:v>
                </c:pt>
                <c:pt idx="4">
                  <c:v>05/2023</c:v>
                </c:pt>
                <c:pt idx="5">
                  <c:v>06/2023</c:v>
                </c:pt>
                <c:pt idx="6">
                  <c:v>07/2023</c:v>
                </c:pt>
                <c:pt idx="7">
                  <c:v>08/2023</c:v>
                </c:pt>
                <c:pt idx="8">
                  <c:v>09/2023</c:v>
                </c:pt>
                <c:pt idx="9">
                  <c:v>10/2023</c:v>
                </c:pt>
                <c:pt idx="10">
                  <c:v>11/2023</c:v>
                </c:pt>
                <c:pt idx="11">
                  <c:v>12/2023</c:v>
                </c:pt>
                <c:pt idx="12">
                  <c:v>01/2024</c:v>
                </c:pt>
                <c:pt idx="13">
                  <c:v>02/2024</c:v>
                </c:pt>
                <c:pt idx="14">
                  <c:v>03/2024</c:v>
                </c:pt>
                <c:pt idx="15">
                  <c:v>04/2024</c:v>
                </c:pt>
                <c:pt idx="16">
                  <c:v>05/2024</c:v>
                </c:pt>
                <c:pt idx="17">
                  <c:v>06/2024</c:v>
                </c:pt>
                <c:pt idx="18">
                  <c:v>07/2024</c:v>
                </c:pt>
                <c:pt idx="19">
                  <c:v>08/2024</c:v>
                </c:pt>
                <c:pt idx="20">
                  <c:v>09/2024</c:v>
                </c:pt>
                <c:pt idx="21">
                  <c:v>10/2024</c:v>
                </c:pt>
                <c:pt idx="22">
                  <c:v>11/2024</c:v>
                </c:pt>
                <c:pt idx="23">
                  <c:v>12/2024</c:v>
                </c:pt>
              </c:strCache>
            </c:strRef>
          </c:cat>
          <c:val>
            <c:numRef>
              <c:f>'52'!$F$9:$F$32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2563696"/>
        <c:axId val="1902554448"/>
      </c:lineChart>
      <c:catAx>
        <c:axId val="1902563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2554448"/>
        <c:crosses val="autoZero"/>
        <c:auto val="1"/>
        <c:lblAlgn val="ctr"/>
        <c:lblOffset val="100"/>
        <c:noMultiLvlLbl val="0"/>
      </c:catAx>
      <c:valAx>
        <c:axId val="1902554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2563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'53'!$F$8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'53'!$E$9:$E$32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03/2023</c:v>
                </c:pt>
                <c:pt idx="3">
                  <c:v>04/2023</c:v>
                </c:pt>
                <c:pt idx="4">
                  <c:v>05/2023</c:v>
                </c:pt>
                <c:pt idx="5">
                  <c:v>06/2023</c:v>
                </c:pt>
                <c:pt idx="6">
                  <c:v>07/2023</c:v>
                </c:pt>
                <c:pt idx="7">
                  <c:v>08/2023</c:v>
                </c:pt>
                <c:pt idx="8">
                  <c:v>09/2023</c:v>
                </c:pt>
                <c:pt idx="9">
                  <c:v>10/2023</c:v>
                </c:pt>
                <c:pt idx="10">
                  <c:v>11/2023</c:v>
                </c:pt>
                <c:pt idx="11">
                  <c:v>12/2023</c:v>
                </c:pt>
                <c:pt idx="12">
                  <c:v>01/2024</c:v>
                </c:pt>
                <c:pt idx="13">
                  <c:v>02/2024</c:v>
                </c:pt>
                <c:pt idx="14">
                  <c:v>03/2024</c:v>
                </c:pt>
                <c:pt idx="15">
                  <c:v>04/2024</c:v>
                </c:pt>
                <c:pt idx="16">
                  <c:v>05/2024</c:v>
                </c:pt>
                <c:pt idx="17">
                  <c:v>06/2024</c:v>
                </c:pt>
                <c:pt idx="18">
                  <c:v>07/2024</c:v>
                </c:pt>
                <c:pt idx="19">
                  <c:v>08/2024</c:v>
                </c:pt>
                <c:pt idx="20">
                  <c:v>09/2024</c:v>
                </c:pt>
                <c:pt idx="21">
                  <c:v>10/2024</c:v>
                </c:pt>
                <c:pt idx="22">
                  <c:v>11/2024</c:v>
                </c:pt>
                <c:pt idx="23">
                  <c:v>12/2024</c:v>
                </c:pt>
              </c:strCache>
            </c:strRef>
          </c:cat>
          <c:val>
            <c:numRef>
              <c:f>'53'!$F$9:$F$32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2559888"/>
        <c:axId val="1902555536"/>
      </c:lineChart>
      <c:catAx>
        <c:axId val="1902559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2555536"/>
        <c:crosses val="autoZero"/>
        <c:auto val="1"/>
        <c:lblAlgn val="ctr"/>
        <c:lblOffset val="100"/>
        <c:noMultiLvlLbl val="0"/>
      </c:catAx>
      <c:valAx>
        <c:axId val="1902555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2559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'54'!$F$8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'54'!$E$9:$E$32</c:f>
              <c:numCache>
                <c:formatCode>General</c:formatCode>
                <c:ptCount val="2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</c:numCache>
            </c:numRef>
          </c:cat>
          <c:val>
            <c:numRef>
              <c:f>'54'!$F$9:$F$32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2558800"/>
        <c:axId val="1902560976"/>
      </c:lineChart>
      <c:catAx>
        <c:axId val="1902558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2560976"/>
        <c:crosses val="autoZero"/>
        <c:auto val="1"/>
        <c:lblAlgn val="ctr"/>
        <c:lblOffset val="100"/>
        <c:noMultiLvlLbl val="0"/>
      </c:catAx>
      <c:valAx>
        <c:axId val="1902560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2558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'55'!$F$8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'55'!$E$9:$E$32</c:f>
              <c:numCache>
                <c:formatCode>General</c:formatCode>
                <c:ptCount val="2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</c:numCache>
            </c:numRef>
          </c:cat>
          <c:val>
            <c:numRef>
              <c:f>'55'!$F$9:$F$32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4475616"/>
        <c:axId val="1904467456"/>
      </c:lineChart>
      <c:catAx>
        <c:axId val="1904475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4467456"/>
        <c:crosses val="autoZero"/>
        <c:auto val="1"/>
        <c:lblAlgn val="ctr"/>
        <c:lblOffset val="100"/>
        <c:noMultiLvlLbl val="0"/>
      </c:catAx>
      <c:valAx>
        <c:axId val="1904467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4475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'56'!$F$8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'56'!$E$9:$E$32</c:f>
              <c:numCache>
                <c:formatCode>General</c:formatCode>
                <c:ptCount val="2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</c:numCache>
            </c:numRef>
          </c:cat>
          <c:val>
            <c:numRef>
              <c:f>'56'!$F$9:$F$32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4474528"/>
        <c:axId val="1904473984"/>
      </c:lineChart>
      <c:catAx>
        <c:axId val="190447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4473984"/>
        <c:crosses val="autoZero"/>
        <c:auto val="1"/>
        <c:lblAlgn val="ctr"/>
        <c:lblOffset val="100"/>
        <c:noMultiLvlLbl val="0"/>
      </c:catAx>
      <c:valAx>
        <c:axId val="190447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447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'57'!$F$8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'57'!$E$9:$E$32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03/2023</c:v>
                </c:pt>
                <c:pt idx="3">
                  <c:v>04/2023</c:v>
                </c:pt>
                <c:pt idx="4">
                  <c:v>05/2023</c:v>
                </c:pt>
                <c:pt idx="5">
                  <c:v>06/2023</c:v>
                </c:pt>
                <c:pt idx="6">
                  <c:v>07/2023</c:v>
                </c:pt>
                <c:pt idx="7">
                  <c:v>08/2023</c:v>
                </c:pt>
                <c:pt idx="8">
                  <c:v>09/2023</c:v>
                </c:pt>
                <c:pt idx="9">
                  <c:v>10/2023</c:v>
                </c:pt>
                <c:pt idx="10">
                  <c:v>11/2023</c:v>
                </c:pt>
                <c:pt idx="11">
                  <c:v>12/2023</c:v>
                </c:pt>
                <c:pt idx="12">
                  <c:v>01/2024</c:v>
                </c:pt>
                <c:pt idx="13">
                  <c:v>02/2024</c:v>
                </c:pt>
                <c:pt idx="14">
                  <c:v>03/2024</c:v>
                </c:pt>
                <c:pt idx="15">
                  <c:v>04/2024</c:v>
                </c:pt>
                <c:pt idx="16">
                  <c:v>05/2024</c:v>
                </c:pt>
                <c:pt idx="17">
                  <c:v>06/2024</c:v>
                </c:pt>
                <c:pt idx="18">
                  <c:v>07/2024</c:v>
                </c:pt>
                <c:pt idx="19">
                  <c:v>08/2024</c:v>
                </c:pt>
                <c:pt idx="20">
                  <c:v>09/2024</c:v>
                </c:pt>
                <c:pt idx="21">
                  <c:v>10/2024</c:v>
                </c:pt>
                <c:pt idx="22">
                  <c:v>11/2024</c:v>
                </c:pt>
                <c:pt idx="23">
                  <c:v>12/2024</c:v>
                </c:pt>
              </c:strCache>
            </c:strRef>
          </c:cat>
          <c:val>
            <c:numRef>
              <c:f>'57'!$F$9:$F$32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4481600"/>
        <c:axId val="1904476160"/>
      </c:lineChart>
      <c:catAx>
        <c:axId val="190448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4476160"/>
        <c:crosses val="autoZero"/>
        <c:auto val="1"/>
        <c:lblAlgn val="ctr"/>
        <c:lblOffset val="100"/>
        <c:noMultiLvlLbl val="0"/>
      </c:catAx>
      <c:valAx>
        <c:axId val="1904476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4481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'06'!$F$8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'06'!$E$9:$E$32</c:f>
              <c:numCache>
                <c:formatCode>General</c:formatCode>
                <c:ptCount val="2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</c:numCache>
            </c:numRef>
          </c:cat>
          <c:val>
            <c:numRef>
              <c:f>'06'!$F$9:$F$32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631440064"/>
        <c:axId val="1631437888"/>
      </c:lineChart>
      <c:catAx>
        <c:axId val="1631440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31437888"/>
        <c:crosses val="autoZero"/>
        <c:auto val="1"/>
        <c:lblAlgn val="ctr"/>
        <c:lblOffset val="100"/>
        <c:noMultiLvlLbl val="0"/>
      </c:catAx>
      <c:valAx>
        <c:axId val="1631437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31440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'58'!$F$8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'58'!$E$9:$E$32</c:f>
              <c:numCache>
                <c:formatCode>General</c:formatCode>
                <c:ptCount val="2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</c:numCache>
            </c:numRef>
          </c:cat>
          <c:val>
            <c:numRef>
              <c:f>'58'!$F$9:$F$32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4469088"/>
        <c:axId val="1904471264"/>
      </c:lineChart>
      <c:catAx>
        <c:axId val="190446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4471264"/>
        <c:crosses val="autoZero"/>
        <c:auto val="1"/>
        <c:lblAlgn val="ctr"/>
        <c:lblOffset val="100"/>
        <c:noMultiLvlLbl val="0"/>
      </c:catAx>
      <c:valAx>
        <c:axId val="190447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4469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'59'!$F$8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'59'!$E$9:$E$32</c:f>
              <c:numCache>
                <c:formatCode>General</c:formatCode>
                <c:ptCount val="2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</c:numCache>
            </c:numRef>
          </c:cat>
          <c:val>
            <c:numRef>
              <c:f>'59'!$F$9:$F$32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4478336"/>
        <c:axId val="1904466368"/>
      </c:lineChart>
      <c:catAx>
        <c:axId val="190447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4466368"/>
        <c:crosses val="autoZero"/>
        <c:auto val="1"/>
        <c:lblAlgn val="ctr"/>
        <c:lblOffset val="100"/>
        <c:noMultiLvlLbl val="0"/>
      </c:catAx>
      <c:valAx>
        <c:axId val="190446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4478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'60'!$F$8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'60'!$E$9:$E$32</c:f>
              <c:numCache>
                <c:formatCode>General</c:formatCode>
                <c:ptCount val="2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</c:numCache>
            </c:numRef>
          </c:cat>
          <c:val>
            <c:numRef>
              <c:f>'60'!$F$9:$F$32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4486496"/>
        <c:axId val="1904493024"/>
      </c:lineChart>
      <c:catAx>
        <c:axId val="1904486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4493024"/>
        <c:crosses val="autoZero"/>
        <c:auto val="1"/>
        <c:lblAlgn val="ctr"/>
        <c:lblOffset val="100"/>
        <c:noMultiLvlLbl val="0"/>
      </c:catAx>
      <c:valAx>
        <c:axId val="1904493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4486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'61'!$F$8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'61'!$E$9:$E$32</c:f>
              <c:numCache>
                <c:formatCode>General</c:formatCode>
                <c:ptCount val="2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</c:numCache>
            </c:numRef>
          </c:cat>
          <c:val>
            <c:numRef>
              <c:f>'61'!$F$9:$F$32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4478880"/>
        <c:axId val="1904468544"/>
      </c:lineChart>
      <c:catAx>
        <c:axId val="190447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4468544"/>
        <c:crosses val="autoZero"/>
        <c:auto val="1"/>
        <c:lblAlgn val="ctr"/>
        <c:lblOffset val="100"/>
        <c:noMultiLvlLbl val="0"/>
      </c:catAx>
      <c:valAx>
        <c:axId val="190446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4478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'62'!$F$8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'62'!$E$9:$E$32</c:f>
              <c:numCache>
                <c:formatCode>General</c:formatCode>
                <c:ptCount val="2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</c:numCache>
            </c:numRef>
          </c:cat>
          <c:val>
            <c:numRef>
              <c:f>'62'!$F$9:$F$32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4472896"/>
        <c:axId val="1904464736"/>
      </c:lineChart>
      <c:catAx>
        <c:axId val="190447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4464736"/>
        <c:crosses val="autoZero"/>
        <c:auto val="1"/>
        <c:lblAlgn val="ctr"/>
        <c:lblOffset val="100"/>
        <c:noMultiLvlLbl val="0"/>
      </c:catAx>
      <c:valAx>
        <c:axId val="190446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4472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'63'!$F$8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'63'!$E$9:$E$32</c:f>
              <c:numCache>
                <c:formatCode>General</c:formatCode>
                <c:ptCount val="2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</c:numCache>
            </c:numRef>
          </c:cat>
          <c:val>
            <c:numRef>
              <c:f>'63'!$F$9:$F$32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4488128"/>
        <c:axId val="1904479968"/>
      </c:lineChart>
      <c:catAx>
        <c:axId val="1904488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4479968"/>
        <c:crosses val="autoZero"/>
        <c:auto val="1"/>
        <c:lblAlgn val="ctr"/>
        <c:lblOffset val="100"/>
        <c:noMultiLvlLbl val="0"/>
      </c:catAx>
      <c:valAx>
        <c:axId val="1904479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4488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'64'!$F$8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'64'!$E$9:$E$32</c:f>
              <c:numCache>
                <c:formatCode>General</c:formatCode>
                <c:ptCount val="2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</c:numCache>
            </c:numRef>
          </c:cat>
          <c:val>
            <c:numRef>
              <c:f>'64'!$F$9:$F$32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4470720"/>
        <c:axId val="1904465824"/>
      </c:lineChart>
      <c:catAx>
        <c:axId val="1904470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4465824"/>
        <c:crosses val="autoZero"/>
        <c:auto val="1"/>
        <c:lblAlgn val="ctr"/>
        <c:lblOffset val="100"/>
        <c:noMultiLvlLbl val="0"/>
      </c:catAx>
      <c:valAx>
        <c:axId val="190446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4470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'65'!$F$8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'65'!$E$9:$E$32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'65'!$F$9:$F$32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4480512"/>
        <c:axId val="1904493568"/>
      </c:lineChart>
      <c:catAx>
        <c:axId val="1904480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4493568"/>
        <c:crosses val="autoZero"/>
        <c:auto val="1"/>
        <c:lblAlgn val="ctr"/>
        <c:lblOffset val="100"/>
        <c:noMultiLvlLbl val="0"/>
      </c:catAx>
      <c:valAx>
        <c:axId val="1904493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4480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'66'!$F$8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'66'!$E$9:$E$32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'66'!$F$9:$F$32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4472352"/>
        <c:axId val="1904464192"/>
      </c:lineChart>
      <c:catAx>
        <c:axId val="1904472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4464192"/>
        <c:crosses val="autoZero"/>
        <c:auto val="1"/>
        <c:lblAlgn val="ctr"/>
        <c:lblOffset val="100"/>
        <c:noMultiLvlLbl val="0"/>
      </c:catAx>
      <c:valAx>
        <c:axId val="1904464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4472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'67'!$F$8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'67'!$E$9:$E$32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'67'!$F$9:$F$32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4482688"/>
        <c:axId val="1904490304"/>
      </c:lineChart>
      <c:catAx>
        <c:axId val="190448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4490304"/>
        <c:crosses val="autoZero"/>
        <c:auto val="1"/>
        <c:lblAlgn val="ctr"/>
        <c:lblOffset val="100"/>
        <c:noMultiLvlLbl val="0"/>
      </c:catAx>
      <c:valAx>
        <c:axId val="1904490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4482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'07'!$F$8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'07'!$E$9:$E$32</c:f>
              <c:numCache>
                <c:formatCode>General</c:formatCode>
                <c:ptCount val="2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</c:numCache>
            </c:numRef>
          </c:cat>
          <c:val>
            <c:numRef>
              <c:f>'07'!$F$9:$F$32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884501136"/>
        <c:axId val="1884494608"/>
      </c:lineChart>
      <c:catAx>
        <c:axId val="188450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4494608"/>
        <c:crosses val="autoZero"/>
        <c:auto val="1"/>
        <c:lblAlgn val="ctr"/>
        <c:lblOffset val="100"/>
        <c:noMultiLvlLbl val="0"/>
      </c:catAx>
      <c:valAx>
        <c:axId val="1884494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4501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'68'!$F$8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'68'!$E$9:$E$32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'68'!$F$9:$F$32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4483776"/>
        <c:axId val="1904485408"/>
      </c:lineChart>
      <c:catAx>
        <c:axId val="1904483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4485408"/>
        <c:crosses val="autoZero"/>
        <c:auto val="1"/>
        <c:lblAlgn val="ctr"/>
        <c:lblOffset val="100"/>
        <c:noMultiLvlLbl val="0"/>
      </c:catAx>
      <c:valAx>
        <c:axId val="1904485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4483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'69'!$F$8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'69'!$E$9:$E$32</c:f>
              <c:numCache>
                <c:formatCode>General</c:formatCode>
                <c:ptCount val="2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</c:numCache>
            </c:numRef>
          </c:cat>
          <c:val>
            <c:numRef>
              <c:f>'69'!$F$9:$F$32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4490848"/>
        <c:axId val="1904463104"/>
      </c:lineChart>
      <c:catAx>
        <c:axId val="1904490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4463104"/>
        <c:crosses val="autoZero"/>
        <c:auto val="1"/>
        <c:lblAlgn val="ctr"/>
        <c:lblOffset val="100"/>
        <c:noMultiLvlLbl val="0"/>
      </c:catAx>
      <c:valAx>
        <c:axId val="1904463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4490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'70'!$F$8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'70'!$E$9:$E$32</c:f>
              <c:numCache>
                <c:formatCode>General</c:formatCode>
                <c:ptCount val="2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</c:numCache>
            </c:numRef>
          </c:cat>
          <c:val>
            <c:numRef>
              <c:f>'70'!$F$9:$F$32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7113760"/>
        <c:axId val="1907130080"/>
      </c:lineChart>
      <c:catAx>
        <c:axId val="1907113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7130080"/>
        <c:crosses val="autoZero"/>
        <c:auto val="1"/>
        <c:lblAlgn val="ctr"/>
        <c:lblOffset val="100"/>
        <c:noMultiLvlLbl val="0"/>
      </c:catAx>
      <c:valAx>
        <c:axId val="190713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7113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'71'!$F$8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'71'!$E$9:$E$32</c:f>
              <c:numCache>
                <c:formatCode>General</c:formatCode>
                <c:ptCount val="2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</c:numCache>
            </c:numRef>
          </c:cat>
          <c:val>
            <c:numRef>
              <c:f>'71'!$F$9:$F$32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7108320"/>
        <c:axId val="1907114304"/>
      </c:lineChart>
      <c:catAx>
        <c:axId val="1907108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7114304"/>
        <c:crosses val="autoZero"/>
        <c:auto val="1"/>
        <c:lblAlgn val="ctr"/>
        <c:lblOffset val="100"/>
        <c:noMultiLvlLbl val="0"/>
      </c:catAx>
      <c:valAx>
        <c:axId val="190711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7108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'72'!$F$8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'72'!$E$9:$E$32</c:f>
              <c:numCache>
                <c:formatCode>General</c:formatCode>
                <c:ptCount val="2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</c:numCache>
            </c:numRef>
          </c:cat>
          <c:val>
            <c:numRef>
              <c:f>'72'!$F$9:$F$32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7105600"/>
        <c:axId val="1907111584"/>
      </c:lineChart>
      <c:catAx>
        <c:axId val="190710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7111584"/>
        <c:crosses val="autoZero"/>
        <c:auto val="1"/>
        <c:lblAlgn val="ctr"/>
        <c:lblOffset val="100"/>
        <c:noMultiLvlLbl val="0"/>
      </c:catAx>
      <c:valAx>
        <c:axId val="190711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7105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'73'!$F$8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'73'!$E$9:$E$32</c:f>
              <c:numCache>
                <c:formatCode>General</c:formatCode>
                <c:ptCount val="2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</c:numCache>
            </c:numRef>
          </c:cat>
          <c:val>
            <c:numRef>
              <c:f>'73'!$F$9:$F$32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7105056"/>
        <c:axId val="1907132256"/>
      </c:lineChart>
      <c:catAx>
        <c:axId val="1907105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7132256"/>
        <c:crosses val="autoZero"/>
        <c:auto val="1"/>
        <c:lblAlgn val="ctr"/>
        <c:lblOffset val="100"/>
        <c:noMultiLvlLbl val="0"/>
      </c:catAx>
      <c:valAx>
        <c:axId val="1907132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7105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'74'!$F$8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'74'!$E$9:$E$32</c:f>
              <c:numCache>
                <c:formatCode>General</c:formatCode>
                <c:ptCount val="2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</c:numCache>
            </c:numRef>
          </c:cat>
          <c:val>
            <c:numRef>
              <c:f>'74'!$F$9:$F$32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7123552"/>
        <c:axId val="1907112128"/>
      </c:lineChart>
      <c:catAx>
        <c:axId val="1907123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7112128"/>
        <c:crosses val="autoZero"/>
        <c:auto val="1"/>
        <c:lblAlgn val="ctr"/>
        <c:lblOffset val="100"/>
        <c:noMultiLvlLbl val="0"/>
      </c:catAx>
      <c:valAx>
        <c:axId val="1907112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7123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'75'!$F$8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'75'!$E$9:$E$32</c:f>
              <c:numCache>
                <c:formatCode>General</c:formatCode>
                <c:ptCount val="2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</c:numCache>
            </c:numRef>
          </c:cat>
          <c:val>
            <c:numRef>
              <c:f>'75'!$F$9:$F$32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7120288"/>
        <c:axId val="1907119744"/>
      </c:lineChart>
      <c:catAx>
        <c:axId val="1907120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7119744"/>
        <c:crosses val="autoZero"/>
        <c:auto val="1"/>
        <c:lblAlgn val="ctr"/>
        <c:lblOffset val="100"/>
        <c:noMultiLvlLbl val="0"/>
      </c:catAx>
      <c:valAx>
        <c:axId val="1907119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7120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'76'!$F$8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'76'!$E$9:$E$32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'76'!$F$9:$F$32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7124096"/>
        <c:axId val="1907109408"/>
      </c:lineChart>
      <c:catAx>
        <c:axId val="190712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7109408"/>
        <c:crosses val="autoZero"/>
        <c:auto val="1"/>
        <c:lblAlgn val="ctr"/>
        <c:lblOffset val="100"/>
        <c:noMultiLvlLbl val="0"/>
      </c:catAx>
      <c:valAx>
        <c:axId val="190710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7124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'77'!$F$8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'77'!$E$9:$E$32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'77'!$F$9:$F$32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7111040"/>
        <c:axId val="1907112672"/>
      </c:lineChart>
      <c:catAx>
        <c:axId val="1907111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7112672"/>
        <c:crosses val="autoZero"/>
        <c:auto val="1"/>
        <c:lblAlgn val="ctr"/>
        <c:lblOffset val="100"/>
        <c:noMultiLvlLbl val="0"/>
      </c:catAx>
      <c:valAx>
        <c:axId val="190711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7111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'08'!$F$8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'08'!$E$9:$E$32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'08'!$F$9:$F$32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884497328"/>
        <c:axId val="1884495152"/>
      </c:lineChart>
      <c:catAx>
        <c:axId val="1884497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4495152"/>
        <c:crosses val="autoZero"/>
        <c:auto val="1"/>
        <c:lblAlgn val="ctr"/>
        <c:lblOffset val="100"/>
        <c:noMultiLvlLbl val="0"/>
      </c:catAx>
      <c:valAx>
        <c:axId val="188449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4497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'78'!$F$8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'78'!$E$9:$E$32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'78'!$F$9:$F$32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7113216"/>
        <c:axId val="1907117024"/>
      </c:lineChart>
      <c:catAx>
        <c:axId val="1907113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7117024"/>
        <c:crosses val="autoZero"/>
        <c:auto val="1"/>
        <c:lblAlgn val="ctr"/>
        <c:lblOffset val="100"/>
        <c:noMultiLvlLbl val="0"/>
      </c:catAx>
      <c:valAx>
        <c:axId val="1907117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7113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'79'!$F$8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'79'!$E$9:$E$32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'79'!$F$9:$F$32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7129536"/>
        <c:axId val="1907115936"/>
      </c:lineChart>
      <c:catAx>
        <c:axId val="190712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7115936"/>
        <c:crosses val="autoZero"/>
        <c:auto val="1"/>
        <c:lblAlgn val="ctr"/>
        <c:lblOffset val="100"/>
        <c:noMultiLvlLbl val="0"/>
      </c:catAx>
      <c:valAx>
        <c:axId val="190711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7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'80'!$F$8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'80'!$E$9:$E$32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'80'!$F$9:$F$32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7124640"/>
        <c:axId val="1907117568"/>
      </c:lineChart>
      <c:catAx>
        <c:axId val="1907124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7117568"/>
        <c:crosses val="autoZero"/>
        <c:auto val="1"/>
        <c:lblAlgn val="ctr"/>
        <c:lblOffset val="100"/>
        <c:noMultiLvlLbl val="0"/>
      </c:catAx>
      <c:valAx>
        <c:axId val="1907117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7124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'81'!$F$8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'81'!$E$9:$E$32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'81'!$F$9:$F$32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7126272"/>
        <c:axId val="1907123008"/>
      </c:lineChart>
      <c:catAx>
        <c:axId val="190712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7123008"/>
        <c:crosses val="autoZero"/>
        <c:auto val="1"/>
        <c:lblAlgn val="ctr"/>
        <c:lblOffset val="100"/>
        <c:noMultiLvlLbl val="0"/>
      </c:catAx>
      <c:valAx>
        <c:axId val="1907123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7126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'82'!$F$8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'82'!$E$9:$E$32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'82'!$F$9:$F$32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7125184"/>
        <c:axId val="1907102336"/>
      </c:lineChart>
      <c:catAx>
        <c:axId val="1907125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7102336"/>
        <c:crosses val="autoZero"/>
        <c:auto val="1"/>
        <c:lblAlgn val="ctr"/>
        <c:lblOffset val="100"/>
        <c:noMultiLvlLbl val="0"/>
      </c:catAx>
      <c:valAx>
        <c:axId val="1907102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7125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'83'!$F$8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'83'!$E$9:$E$32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'83'!$F$9:$F$32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7122464"/>
        <c:axId val="1907125728"/>
      </c:lineChart>
      <c:catAx>
        <c:axId val="1907122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7125728"/>
        <c:crosses val="autoZero"/>
        <c:auto val="1"/>
        <c:lblAlgn val="ctr"/>
        <c:lblOffset val="100"/>
        <c:noMultiLvlLbl val="0"/>
      </c:catAx>
      <c:valAx>
        <c:axId val="190712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7122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'84'!$F$8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'84'!$E$9:$E$32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'84'!$F$9:$F$32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7127360"/>
        <c:axId val="1907127904"/>
      </c:lineChart>
      <c:catAx>
        <c:axId val="1907127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7127904"/>
        <c:crosses val="autoZero"/>
        <c:auto val="1"/>
        <c:lblAlgn val="ctr"/>
        <c:lblOffset val="100"/>
        <c:noMultiLvlLbl val="0"/>
      </c:catAx>
      <c:valAx>
        <c:axId val="1907127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7127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'85'!$F$8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'85'!$E$9:$E$32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'85'!$F$9:$F$32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9640416"/>
        <c:axId val="1909632800"/>
      </c:lineChart>
      <c:catAx>
        <c:axId val="190964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9632800"/>
        <c:crosses val="autoZero"/>
        <c:auto val="1"/>
        <c:lblAlgn val="ctr"/>
        <c:lblOffset val="100"/>
        <c:noMultiLvlLbl val="0"/>
      </c:catAx>
      <c:valAx>
        <c:axId val="1909632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9640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'86'!$F$8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'86'!$E$9:$E$32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'86'!$F$9:$F$32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909632256"/>
        <c:axId val="1909639872"/>
      </c:lineChart>
      <c:catAx>
        <c:axId val="1909632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9639872"/>
        <c:crosses val="autoZero"/>
        <c:auto val="1"/>
        <c:lblAlgn val="ctr"/>
        <c:lblOffset val="100"/>
        <c:noMultiLvlLbl val="0"/>
      </c:catAx>
      <c:valAx>
        <c:axId val="1909639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9632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'09'!$F$8</c:f>
              <c:strCache>
                <c:ptCount val="1"/>
                <c:pt idx="0">
                  <c:v>Valor variável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'09'!$E$9:$E$32</c:f>
              <c:strCache>
                <c:ptCount val="24"/>
                <c:pt idx="0">
                  <c:v>01/2023</c:v>
                </c:pt>
                <c:pt idx="1">
                  <c:v>02/2023</c:v>
                </c:pt>
                <c:pt idx="2">
                  <c:v>01/2024</c:v>
                </c:pt>
                <c:pt idx="3">
                  <c:v>02/2024</c:v>
                </c:pt>
                <c:pt idx="4">
                  <c:v>01/2025</c:v>
                </c:pt>
                <c:pt idx="5">
                  <c:v>02/2025</c:v>
                </c:pt>
                <c:pt idx="6">
                  <c:v>01/2026</c:v>
                </c:pt>
                <c:pt idx="7">
                  <c:v>02/2026</c:v>
                </c:pt>
                <c:pt idx="8">
                  <c:v>01/2027</c:v>
                </c:pt>
                <c:pt idx="9">
                  <c:v>02/2027</c:v>
                </c:pt>
                <c:pt idx="10">
                  <c:v>01/2028</c:v>
                </c:pt>
                <c:pt idx="11">
                  <c:v>02/2028</c:v>
                </c:pt>
                <c:pt idx="12">
                  <c:v>01/2029</c:v>
                </c:pt>
                <c:pt idx="13">
                  <c:v>02/2029</c:v>
                </c:pt>
                <c:pt idx="14">
                  <c:v>01/2030</c:v>
                </c:pt>
                <c:pt idx="15">
                  <c:v>02/2030</c:v>
                </c:pt>
                <c:pt idx="16">
                  <c:v>01/2031</c:v>
                </c:pt>
                <c:pt idx="17">
                  <c:v>02/2031</c:v>
                </c:pt>
                <c:pt idx="18">
                  <c:v>01/2032</c:v>
                </c:pt>
                <c:pt idx="19">
                  <c:v>02/2032</c:v>
                </c:pt>
                <c:pt idx="20">
                  <c:v>01/2033</c:v>
                </c:pt>
                <c:pt idx="21">
                  <c:v>02/2033</c:v>
                </c:pt>
                <c:pt idx="22">
                  <c:v>01/2034</c:v>
                </c:pt>
                <c:pt idx="23">
                  <c:v>02/2034</c:v>
                </c:pt>
              </c:strCache>
            </c:strRef>
          </c:cat>
          <c:val>
            <c:numRef>
              <c:f>'09'!$F$9:$F$32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 flip="none" rotWithShape="1">
                <a:gsLst>
                  <a:gs pos="34000">
                    <a:srgbClr val="BFDAAD"/>
                  </a:gs>
                  <a:gs pos="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round/>
            </a:ln>
            <a:effectLst/>
          </c:spPr>
        </c:dropLines>
        <c:smooth val="0"/>
        <c:axId val="1884496240"/>
        <c:axId val="1884500048"/>
      </c:lineChart>
      <c:catAx>
        <c:axId val="1884496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4500048"/>
        <c:crosses val="autoZero"/>
        <c:auto val="1"/>
        <c:lblAlgn val="ctr"/>
        <c:lblOffset val="100"/>
        <c:noMultiLvlLbl val="0"/>
      </c:catAx>
      <c:valAx>
        <c:axId val="188450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4496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5.xml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6.xml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7.xml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7</xdr:row>
      <xdr:rowOff>9526</xdr:rowOff>
    </xdr:from>
    <xdr:to>
      <xdr:col>20</xdr:col>
      <xdr:colOff>66675</xdr:colOff>
      <xdr:row>32</xdr:row>
      <xdr:rowOff>19050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2:K125"/>
  <sheetViews>
    <sheetView showGridLines="0" tabSelected="1" workbookViewId="0">
      <selection activeCell="D7" sqref="D7"/>
    </sheetView>
  </sheetViews>
  <sheetFormatPr defaultRowHeight="15" x14ac:dyDescent="0.25"/>
  <cols>
    <col min="1" max="1" width="8.7109375" customWidth="1"/>
    <col min="2" max="2" width="4.42578125" customWidth="1"/>
    <col min="3" max="3" width="55.28515625" customWidth="1"/>
    <col min="4" max="4" width="12.85546875" customWidth="1"/>
    <col min="5" max="5" width="51.140625" customWidth="1"/>
    <col min="6" max="6" width="15.28515625" customWidth="1"/>
    <col min="7" max="7" width="14.5703125" customWidth="1"/>
    <col min="8" max="9" width="0" hidden="1" customWidth="1"/>
  </cols>
  <sheetData>
    <row r="2" spans="1:11" ht="73.5" customHeight="1" x14ac:dyDescent="0.25">
      <c r="A2" s="17"/>
      <c r="B2" s="17"/>
      <c r="C2" s="42" t="s">
        <v>2</v>
      </c>
      <c r="D2" s="42"/>
      <c r="E2" s="42"/>
      <c r="F2" s="42"/>
      <c r="G2" s="43"/>
      <c r="H2" s="43"/>
      <c r="I2" s="43"/>
      <c r="J2" s="43"/>
      <c r="K2" s="43"/>
    </row>
    <row r="4" spans="1:11" ht="18.75" x14ac:dyDescent="0.3">
      <c r="C4" s="11" t="s">
        <v>196</v>
      </c>
    </row>
    <row r="5" spans="1:11" ht="30" customHeight="1" x14ac:dyDescent="0.25">
      <c r="C5" s="41" t="s">
        <v>3</v>
      </c>
      <c r="D5" s="41"/>
      <c r="E5" s="41"/>
      <c r="F5" s="41"/>
    </row>
    <row r="7" spans="1:11" x14ac:dyDescent="0.25">
      <c r="C7" s="12" t="s">
        <v>202</v>
      </c>
      <c r="D7" s="30">
        <v>44927</v>
      </c>
    </row>
    <row r="9" spans="1:11" ht="28.5" x14ac:dyDescent="0.25">
      <c r="A9" s="17"/>
      <c r="B9" s="17"/>
      <c r="C9" s="44" t="s">
        <v>4</v>
      </c>
      <c r="D9" s="44"/>
      <c r="E9" s="44"/>
      <c r="F9" s="44"/>
      <c r="G9" s="43"/>
      <c r="H9" s="43"/>
      <c r="I9" s="43"/>
      <c r="J9" s="43"/>
      <c r="K9" s="43"/>
    </row>
    <row r="10" spans="1:11" x14ac:dyDescent="0.25">
      <c r="C10" s="12" t="s">
        <v>197</v>
      </c>
    </row>
    <row r="11" spans="1:11" x14ac:dyDescent="0.25">
      <c r="C11" s="12" t="s">
        <v>5</v>
      </c>
    </row>
    <row r="12" spans="1:11" ht="21.75" customHeight="1" x14ac:dyDescent="0.25"/>
    <row r="13" spans="1:11" ht="24" customHeight="1" x14ac:dyDescent="0.25">
      <c r="B13" s="27">
        <v>1</v>
      </c>
      <c r="C13" s="22" t="str">
        <f>C20</f>
        <v>Indicadores da categoria Corpo Acadêmico</v>
      </c>
      <c r="D13" s="8"/>
    </row>
    <row r="14" spans="1:11" ht="24" customHeight="1" x14ac:dyDescent="0.25">
      <c r="B14" s="28">
        <v>2</v>
      </c>
      <c r="C14" s="23" t="str">
        <f>C29</f>
        <v>Indicadores da categoria Corpo Administrativo</v>
      </c>
    </row>
    <row r="15" spans="1:11" ht="24" customHeight="1" x14ac:dyDescent="0.25">
      <c r="B15" s="28">
        <v>3</v>
      </c>
      <c r="C15" s="23" t="str">
        <f>C55</f>
        <v>Indicadores da categoria Operações e Serviços</v>
      </c>
    </row>
    <row r="16" spans="1:11" ht="24" customHeight="1" x14ac:dyDescent="0.25">
      <c r="B16" s="28">
        <v>4</v>
      </c>
      <c r="C16" s="23" t="str">
        <f>C104</f>
        <v>Indicadores da categoria Ensino</v>
      </c>
    </row>
    <row r="17" spans="2:9" ht="24" customHeight="1" x14ac:dyDescent="0.25">
      <c r="B17" s="28">
        <v>5</v>
      </c>
      <c r="C17" s="23" t="str">
        <f>C111</f>
        <v>Indicadores da categoria Pesquisa</v>
      </c>
    </row>
    <row r="18" spans="2:9" ht="24" customHeight="1" x14ac:dyDescent="0.25">
      <c r="B18" s="28">
        <v>6</v>
      </c>
      <c r="C18" s="23" t="str">
        <f>C120</f>
        <v>Indicadores da categoria Extensão Comunitária</v>
      </c>
    </row>
    <row r="19" spans="2:9" ht="39.75" customHeight="1" x14ac:dyDescent="0.25"/>
    <row r="20" spans="2:9" ht="30.75" customHeight="1" x14ac:dyDescent="0.25">
      <c r="B20" s="21" t="s">
        <v>198</v>
      </c>
      <c r="C20" s="40" t="s">
        <v>6</v>
      </c>
      <c r="D20" s="40"/>
      <c r="E20" s="40"/>
      <c r="F20" s="40"/>
      <c r="G20" s="40"/>
    </row>
    <row r="21" spans="2:9" ht="30.75" customHeight="1" x14ac:dyDescent="0.25">
      <c r="B21" s="24"/>
      <c r="C21" s="33" t="s">
        <v>7</v>
      </c>
      <c r="D21" s="34" t="s">
        <v>8</v>
      </c>
      <c r="E21" s="34" t="s">
        <v>9</v>
      </c>
      <c r="F21" s="34" t="s">
        <v>27</v>
      </c>
      <c r="G21" s="34" t="s">
        <v>204</v>
      </c>
    </row>
    <row r="22" spans="2:9" ht="30.75" customHeight="1" x14ac:dyDescent="0.25">
      <c r="B22" s="25">
        <v>1</v>
      </c>
      <c r="C22" s="31" t="str">
        <f>HYPERLINK(CONCATENATE("#",TEXT(B22,"00"),"!E9"),I22)</f>
        <v>Distribuição de alunos do campus por curso</v>
      </c>
      <c r="D22" s="39" t="s">
        <v>11</v>
      </c>
      <c r="E22" s="39" t="s">
        <v>12</v>
      </c>
      <c r="F22" s="39" t="s">
        <v>13</v>
      </c>
      <c r="G22" s="39" t="s">
        <v>205</v>
      </c>
      <c r="H22" t="str">
        <f>IF(G22="Crescente","C",IF(G22="Decrescente","D",IF(G22="Neutra","N",IF(G22="Presença","P",IF(G22="Ausência","A","")))))</f>
        <v>N</v>
      </c>
      <c r="I22" t="s">
        <v>10</v>
      </c>
    </row>
    <row r="23" spans="2:9" ht="30.75" customHeight="1" x14ac:dyDescent="0.25">
      <c r="B23" s="25">
        <f>B22+1</f>
        <v>2</v>
      </c>
      <c r="C23" s="31" t="str">
        <f t="shared" ref="C23:C27" si="0">HYPERLINK(CONCATENATE("#",TEXT(B23,"00"),"!E9"),I23)</f>
        <v>Distribuição de docentes do campus por curso</v>
      </c>
      <c r="D23" s="39" t="s">
        <v>11</v>
      </c>
      <c r="E23" s="39" t="s">
        <v>15</v>
      </c>
      <c r="F23" s="39" t="s">
        <v>13</v>
      </c>
      <c r="G23" s="39" t="s">
        <v>205</v>
      </c>
      <c r="H23" t="str">
        <f t="shared" ref="H23:H27" si="1">IF(G23="Crescente","C",IF(G23="Decrescente","D",IF(G23="Neutra","N",IF(G23="Presença","P",IF(G23="Ausência","A","")))))</f>
        <v>N</v>
      </c>
      <c r="I23" t="s">
        <v>14</v>
      </c>
    </row>
    <row r="24" spans="2:9" ht="30.75" customHeight="1" x14ac:dyDescent="0.25">
      <c r="B24" s="25">
        <f t="shared" ref="B24:B89" si="2">B23+1</f>
        <v>3</v>
      </c>
      <c r="C24" s="31" t="str">
        <f t="shared" si="0"/>
        <v>Distribuição de alunos do campus por docente</v>
      </c>
      <c r="D24" s="39" t="s">
        <v>17</v>
      </c>
      <c r="E24" s="39" t="s">
        <v>18</v>
      </c>
      <c r="F24" s="39" t="s">
        <v>13</v>
      </c>
      <c r="G24" s="39" t="s">
        <v>205</v>
      </c>
      <c r="H24" t="str">
        <f t="shared" si="1"/>
        <v>N</v>
      </c>
      <c r="I24" t="s">
        <v>16</v>
      </c>
    </row>
    <row r="25" spans="2:9" ht="30.75" customHeight="1" x14ac:dyDescent="0.25">
      <c r="B25" s="25">
        <f t="shared" si="2"/>
        <v>4</v>
      </c>
      <c r="C25" s="31" t="str">
        <f t="shared" si="0"/>
        <v>Quantidade de docentes que possuem titulação relacionada à sustentabilidade</v>
      </c>
      <c r="D25" s="39" t="s">
        <v>11</v>
      </c>
      <c r="E25" s="39" t="s">
        <v>20</v>
      </c>
      <c r="F25" s="39" t="s">
        <v>13</v>
      </c>
      <c r="G25" s="39" t="s">
        <v>206</v>
      </c>
      <c r="H25" t="str">
        <f t="shared" si="1"/>
        <v>C</v>
      </c>
      <c r="I25" t="s">
        <v>19</v>
      </c>
    </row>
    <row r="26" spans="2:9" ht="30.75" customHeight="1" x14ac:dyDescent="0.25">
      <c r="B26" s="25">
        <f t="shared" si="2"/>
        <v>5</v>
      </c>
      <c r="C26" s="31" t="str">
        <f t="shared" si="0"/>
        <v>Relação de gastos institucionais com docentes por aluno</v>
      </c>
      <c r="D26" s="39" t="s">
        <v>22</v>
      </c>
      <c r="E26" s="39" t="s">
        <v>23</v>
      </c>
      <c r="F26" s="39" t="s">
        <v>13</v>
      </c>
      <c r="G26" s="39" t="s">
        <v>205</v>
      </c>
      <c r="H26" t="str">
        <f t="shared" si="1"/>
        <v>N</v>
      </c>
      <c r="I26" t="s">
        <v>21</v>
      </c>
    </row>
    <row r="27" spans="2:9" ht="30.75" customHeight="1" x14ac:dyDescent="0.25">
      <c r="B27" s="25">
        <f t="shared" si="2"/>
        <v>6</v>
      </c>
      <c r="C27" s="31" t="str">
        <f t="shared" si="0"/>
        <v>Ações de sensibilização de alunos para a sustentabilidade</v>
      </c>
      <c r="D27" s="39" t="s">
        <v>17</v>
      </c>
      <c r="E27" s="39" t="s">
        <v>25</v>
      </c>
      <c r="F27" s="39" t="s">
        <v>26</v>
      </c>
      <c r="G27" s="39" t="s">
        <v>206</v>
      </c>
      <c r="H27" t="str">
        <f t="shared" si="1"/>
        <v>C</v>
      </c>
      <c r="I27" t="s">
        <v>24</v>
      </c>
    </row>
    <row r="28" spans="2:9" ht="30.75" customHeight="1" x14ac:dyDescent="0.25">
      <c r="B28" s="10"/>
      <c r="C28" s="9"/>
      <c r="D28" s="9"/>
      <c r="E28" s="9"/>
      <c r="F28" s="9"/>
    </row>
    <row r="29" spans="2:9" ht="30.75" customHeight="1" x14ac:dyDescent="0.25">
      <c r="B29" s="21" t="s">
        <v>198</v>
      </c>
      <c r="C29" s="40" t="s">
        <v>28</v>
      </c>
      <c r="D29" s="40"/>
      <c r="E29" s="40"/>
      <c r="F29" s="40"/>
      <c r="G29" s="40"/>
    </row>
    <row r="30" spans="2:9" ht="30.75" customHeight="1" x14ac:dyDescent="0.25">
      <c r="B30" s="24"/>
      <c r="C30" s="33" t="s">
        <v>7</v>
      </c>
      <c r="D30" s="34" t="s">
        <v>8</v>
      </c>
      <c r="E30" s="34" t="s">
        <v>9</v>
      </c>
      <c r="F30" s="34" t="s">
        <v>27</v>
      </c>
      <c r="G30" s="34" t="s">
        <v>204</v>
      </c>
    </row>
    <row r="31" spans="2:9" ht="30.75" customHeight="1" x14ac:dyDescent="0.25">
      <c r="B31" s="25">
        <f>B27+1</f>
        <v>7</v>
      </c>
      <c r="C31" s="31" t="str">
        <f t="shared" ref="C31:C53" si="3">HYPERLINK(CONCATENATE("#",TEXT(B31,"00"),"!E9"),I31)</f>
        <v>Comissão Gestora / Coordenação de Sustentabilidade</v>
      </c>
      <c r="D31" s="39" t="s">
        <v>17</v>
      </c>
      <c r="E31" s="39" t="s">
        <v>30</v>
      </c>
      <c r="F31" s="39" t="s">
        <v>26</v>
      </c>
      <c r="G31" s="39" t="s">
        <v>207</v>
      </c>
      <c r="H31" t="str">
        <f t="shared" ref="H31:H53" si="4">IF(G31="Crescente","C",IF(G31="Decrescente","D",IF(G31="Neutra","N",IF(G31="Presença","P",IF(G31="Ausência","A","")))))</f>
        <v>P</v>
      </c>
      <c r="I31" t="s">
        <v>29</v>
      </c>
    </row>
    <row r="32" spans="2:9" ht="30.75" customHeight="1" x14ac:dyDescent="0.25">
      <c r="B32" s="25">
        <f t="shared" si="2"/>
        <v>8</v>
      </c>
      <c r="C32" s="31" t="str">
        <f t="shared" si="3"/>
        <v>Distribuição de técnico-administrativos por nível de classificação na carreira</v>
      </c>
      <c r="D32" s="39" t="s">
        <v>17</v>
      </c>
      <c r="E32" s="39" t="s">
        <v>60</v>
      </c>
      <c r="F32" s="39" t="s">
        <v>13</v>
      </c>
      <c r="G32" s="39" t="s">
        <v>206</v>
      </c>
      <c r="H32" t="str">
        <f t="shared" si="4"/>
        <v>C</v>
      </c>
      <c r="I32" t="s">
        <v>31</v>
      </c>
    </row>
    <row r="33" spans="2:9" ht="30.75" customHeight="1" x14ac:dyDescent="0.25">
      <c r="B33" s="25">
        <f t="shared" si="2"/>
        <v>9</v>
      </c>
      <c r="C33" s="31" t="str">
        <f t="shared" si="3"/>
        <v>Distribuição de terceirizados por função de atuação</v>
      </c>
      <c r="D33" s="39" t="s">
        <v>17</v>
      </c>
      <c r="E33" s="39" t="s">
        <v>177</v>
      </c>
      <c r="F33" s="39" t="s">
        <v>13</v>
      </c>
      <c r="G33" s="39" t="s">
        <v>205</v>
      </c>
      <c r="H33" t="str">
        <f t="shared" si="4"/>
        <v>N</v>
      </c>
      <c r="I33" t="s">
        <v>32</v>
      </c>
    </row>
    <row r="34" spans="2:9" ht="30.75" customHeight="1" x14ac:dyDescent="0.25">
      <c r="B34" s="25">
        <f t="shared" si="2"/>
        <v>10</v>
      </c>
      <c r="C34" s="31" t="str">
        <f t="shared" si="3"/>
        <v>Proporção entre os servidores docentes e técnicos pelo número de terceirizados</v>
      </c>
      <c r="D34" s="39" t="s">
        <v>17</v>
      </c>
      <c r="E34" s="39" t="s">
        <v>34</v>
      </c>
      <c r="F34" s="39" t="s">
        <v>13</v>
      </c>
      <c r="G34" s="39" t="s">
        <v>205</v>
      </c>
      <c r="H34" t="str">
        <f t="shared" si="4"/>
        <v>N</v>
      </c>
      <c r="I34" t="s">
        <v>33</v>
      </c>
    </row>
    <row r="35" spans="2:9" ht="30.75" customHeight="1" x14ac:dyDescent="0.25">
      <c r="B35" s="25">
        <f t="shared" si="2"/>
        <v>11</v>
      </c>
      <c r="C35" s="31" t="str">
        <f t="shared" si="3"/>
        <v>Programa de aconselhamento sobre planejamento de carreira</v>
      </c>
      <c r="D35" s="39" t="s">
        <v>17</v>
      </c>
      <c r="E35" s="39" t="s">
        <v>36</v>
      </c>
      <c r="F35" s="39" t="s">
        <v>13</v>
      </c>
      <c r="G35" s="39" t="s">
        <v>207</v>
      </c>
      <c r="H35" t="str">
        <f t="shared" si="4"/>
        <v>P</v>
      </c>
      <c r="I35" t="s">
        <v>35</v>
      </c>
    </row>
    <row r="36" spans="2:9" ht="30.75" customHeight="1" x14ac:dyDescent="0.25">
      <c r="B36" s="25">
        <f t="shared" si="2"/>
        <v>12</v>
      </c>
      <c r="C36" s="31" t="str">
        <f t="shared" si="3"/>
        <v>Programa de contratação de aprendizes ou estagiários</v>
      </c>
      <c r="D36" s="39" t="s">
        <v>17</v>
      </c>
      <c r="E36" s="39" t="s">
        <v>38</v>
      </c>
      <c r="F36" s="39" t="s">
        <v>13</v>
      </c>
      <c r="G36" s="39" t="s">
        <v>207</v>
      </c>
      <c r="H36" t="str">
        <f t="shared" si="4"/>
        <v>P</v>
      </c>
      <c r="I36" t="s">
        <v>37</v>
      </c>
    </row>
    <row r="37" spans="2:9" ht="30.75" customHeight="1" x14ac:dyDescent="0.25">
      <c r="B37" s="25">
        <f t="shared" si="2"/>
        <v>13</v>
      </c>
      <c r="C37" s="31" t="str">
        <f t="shared" si="3"/>
        <v>Auxílio-alimentação</v>
      </c>
      <c r="D37" s="39" t="s">
        <v>17</v>
      </c>
      <c r="E37" s="39" t="s">
        <v>40</v>
      </c>
      <c r="F37" s="39" t="s">
        <v>13</v>
      </c>
      <c r="G37" s="39" t="s">
        <v>207</v>
      </c>
      <c r="H37" t="str">
        <f t="shared" si="4"/>
        <v>P</v>
      </c>
      <c r="I37" t="s">
        <v>39</v>
      </c>
    </row>
    <row r="38" spans="2:9" ht="30.75" customHeight="1" x14ac:dyDescent="0.25">
      <c r="B38" s="25" t="s">
        <v>180</v>
      </c>
      <c r="C38" s="31" t="str">
        <f t="shared" si="3"/>
        <v>Plano de saúde (variável 1)</v>
      </c>
      <c r="D38" s="39" t="s">
        <v>17</v>
      </c>
      <c r="E38" s="39" t="s">
        <v>178</v>
      </c>
      <c r="F38" s="39" t="s">
        <v>13</v>
      </c>
      <c r="G38" s="39" t="s">
        <v>207</v>
      </c>
      <c r="H38" t="str">
        <f t="shared" si="4"/>
        <v>P</v>
      </c>
      <c r="I38" t="s">
        <v>182</v>
      </c>
    </row>
    <row r="39" spans="2:9" ht="30.75" customHeight="1" x14ac:dyDescent="0.25">
      <c r="B39" s="25" t="s">
        <v>181</v>
      </c>
      <c r="C39" s="31" t="str">
        <f t="shared" si="3"/>
        <v>Plano de saúde (variável 2)</v>
      </c>
      <c r="D39" s="39" t="s">
        <v>17</v>
      </c>
      <c r="E39" s="39" t="s">
        <v>179</v>
      </c>
      <c r="F39" s="39" t="s">
        <v>13</v>
      </c>
      <c r="G39" s="39" t="s">
        <v>207</v>
      </c>
      <c r="H39" t="str">
        <f t="shared" si="4"/>
        <v>P</v>
      </c>
      <c r="I39" t="s">
        <v>183</v>
      </c>
    </row>
    <row r="40" spans="2:9" ht="30.75" customHeight="1" x14ac:dyDescent="0.25">
      <c r="B40" s="25">
        <v>15</v>
      </c>
      <c r="C40" s="31" t="str">
        <f t="shared" si="3"/>
        <v>Servidores técnicos que atuam diretamente com serviços voltados para sustentabilidade</v>
      </c>
      <c r="D40" s="39" t="s">
        <v>11</v>
      </c>
      <c r="E40" s="39" t="s">
        <v>42</v>
      </c>
      <c r="F40" s="39" t="s">
        <v>13</v>
      </c>
      <c r="G40" s="39" t="s">
        <v>207</v>
      </c>
      <c r="H40" t="str">
        <f t="shared" si="4"/>
        <v>P</v>
      </c>
      <c r="I40" t="s">
        <v>41</v>
      </c>
    </row>
    <row r="41" spans="2:9" ht="30.75" customHeight="1" x14ac:dyDescent="0.25">
      <c r="B41" s="25">
        <f t="shared" si="2"/>
        <v>16</v>
      </c>
      <c r="C41" s="31" t="str">
        <f t="shared" si="3"/>
        <v>Quantidade de técnico-administrativos com qualificação / capacitação na área de sustentabilidade</v>
      </c>
      <c r="D41" s="39" t="s">
        <v>11</v>
      </c>
      <c r="E41" s="39" t="s">
        <v>44</v>
      </c>
      <c r="F41" s="39" t="s">
        <v>13</v>
      </c>
      <c r="G41" s="39" t="s">
        <v>206</v>
      </c>
      <c r="H41" t="str">
        <f t="shared" si="4"/>
        <v>C</v>
      </c>
      <c r="I41" t="s">
        <v>43</v>
      </c>
    </row>
    <row r="42" spans="2:9" ht="30.75" customHeight="1" x14ac:dyDescent="0.25">
      <c r="B42" s="25">
        <f t="shared" si="2"/>
        <v>17</v>
      </c>
      <c r="C42" s="31" t="str">
        <f t="shared" si="3"/>
        <v>Gastos institucionais com técnico-administrativos lotados no campus</v>
      </c>
      <c r="D42" s="39" t="s">
        <v>22</v>
      </c>
      <c r="E42" s="39" t="s">
        <v>189</v>
      </c>
      <c r="F42" s="39" t="s">
        <v>13</v>
      </c>
      <c r="G42" s="39" t="s">
        <v>205</v>
      </c>
      <c r="H42" t="str">
        <f t="shared" si="4"/>
        <v>N</v>
      </c>
      <c r="I42" t="s">
        <v>45</v>
      </c>
    </row>
    <row r="43" spans="2:9" ht="30.75" customHeight="1" x14ac:dyDescent="0.25">
      <c r="B43" s="25">
        <f t="shared" si="2"/>
        <v>18</v>
      </c>
      <c r="C43" s="31" t="str">
        <f t="shared" si="3"/>
        <v>Cursos de capacitação voltados para a sustentabilidade</v>
      </c>
      <c r="D43" s="39" t="s">
        <v>11</v>
      </c>
      <c r="E43" s="39" t="s">
        <v>47</v>
      </c>
      <c r="F43" s="39" t="s">
        <v>26</v>
      </c>
      <c r="G43" s="39" t="s">
        <v>206</v>
      </c>
      <c r="H43" t="str">
        <f t="shared" si="4"/>
        <v>C</v>
      </c>
      <c r="I43" t="s">
        <v>46</v>
      </c>
    </row>
    <row r="44" spans="2:9" ht="30.75" customHeight="1" x14ac:dyDescent="0.25">
      <c r="B44" s="25">
        <f t="shared" si="2"/>
        <v>19</v>
      </c>
      <c r="C44" s="31" t="str">
        <f t="shared" si="3"/>
        <v>Ações de sensibilização de servidores para a sustentabilidade</v>
      </c>
      <c r="D44" s="39" t="s">
        <v>17</v>
      </c>
      <c r="E44" s="39" t="s">
        <v>25</v>
      </c>
      <c r="F44" s="39" t="s">
        <v>26</v>
      </c>
      <c r="G44" s="39" t="s">
        <v>206</v>
      </c>
      <c r="H44" t="str">
        <f t="shared" si="4"/>
        <v>C</v>
      </c>
      <c r="I44" t="s">
        <v>48</v>
      </c>
    </row>
    <row r="45" spans="2:9" ht="30.75" customHeight="1" x14ac:dyDescent="0.25">
      <c r="B45" s="25">
        <f t="shared" si="2"/>
        <v>20</v>
      </c>
      <c r="C45" s="31" t="str">
        <f t="shared" si="3"/>
        <v>Ações de sensibilização para a sustentabilidade dirigidas à comunidade</v>
      </c>
      <c r="D45" s="39" t="s">
        <v>17</v>
      </c>
      <c r="E45" s="39" t="s">
        <v>25</v>
      </c>
      <c r="F45" s="39" t="s">
        <v>26</v>
      </c>
      <c r="G45" s="39" t="s">
        <v>206</v>
      </c>
      <c r="H45" t="str">
        <f t="shared" si="4"/>
        <v>C</v>
      </c>
      <c r="I45" t="s">
        <v>49</v>
      </c>
    </row>
    <row r="46" spans="2:9" ht="30.75" customHeight="1" x14ac:dyDescent="0.25">
      <c r="B46" s="25">
        <f t="shared" si="2"/>
        <v>21</v>
      </c>
      <c r="C46" s="31" t="str">
        <f t="shared" si="3"/>
        <v>Ações realizadas para promoção de saúde e qualidade de vida dos funcionários</v>
      </c>
      <c r="D46" s="39" t="s">
        <v>17</v>
      </c>
      <c r="E46" s="39" t="s">
        <v>25</v>
      </c>
      <c r="F46" s="39" t="s">
        <v>26</v>
      </c>
      <c r="G46" s="39" t="s">
        <v>206</v>
      </c>
      <c r="H46" t="str">
        <f t="shared" si="4"/>
        <v>C</v>
      </c>
      <c r="I46" t="s">
        <v>50</v>
      </c>
    </row>
    <row r="47" spans="2:9" ht="30.75" customHeight="1" x14ac:dyDescent="0.25">
      <c r="B47" s="25">
        <f t="shared" si="2"/>
        <v>22</v>
      </c>
      <c r="C47" s="31" t="str">
        <f t="shared" si="3"/>
        <v>Servidores lotados em locais considerados insalubres / periculosos / radioativos</v>
      </c>
      <c r="D47" s="39" t="s">
        <v>11</v>
      </c>
      <c r="E47" s="39" t="s">
        <v>51</v>
      </c>
      <c r="F47" s="39" t="s">
        <v>13</v>
      </c>
      <c r="G47" s="39" t="s">
        <v>208</v>
      </c>
      <c r="H47" t="str">
        <f t="shared" si="4"/>
        <v>D</v>
      </c>
      <c r="I47" t="s">
        <v>190</v>
      </c>
    </row>
    <row r="48" spans="2:9" ht="30.75" customHeight="1" x14ac:dyDescent="0.25">
      <c r="B48" s="25">
        <f t="shared" si="2"/>
        <v>23</v>
      </c>
      <c r="C48" s="31" t="str">
        <f t="shared" si="3"/>
        <v>Número de relatos de acidentes ocorridos no local de trabalho</v>
      </c>
      <c r="D48" s="39" t="s">
        <v>17</v>
      </c>
      <c r="E48" s="39" t="s">
        <v>53</v>
      </c>
      <c r="F48" s="39" t="s">
        <v>13</v>
      </c>
      <c r="G48" s="39" t="s">
        <v>208</v>
      </c>
      <c r="H48" t="str">
        <f t="shared" si="4"/>
        <v>D</v>
      </c>
      <c r="I48" t="s">
        <v>52</v>
      </c>
    </row>
    <row r="49" spans="2:9" ht="30.75" customHeight="1" x14ac:dyDescent="0.25">
      <c r="B49" s="25">
        <f t="shared" si="2"/>
        <v>24</v>
      </c>
      <c r="C49" s="31" t="str">
        <f t="shared" si="3"/>
        <v>Quantidade de absenteísmo relacionado ao tratamento de doenças</v>
      </c>
      <c r="D49" s="39" t="s">
        <v>17</v>
      </c>
      <c r="E49" s="39" t="s">
        <v>55</v>
      </c>
      <c r="F49" s="39" t="s">
        <v>13</v>
      </c>
      <c r="G49" s="39" t="s">
        <v>208</v>
      </c>
      <c r="H49" t="str">
        <f t="shared" si="4"/>
        <v>D</v>
      </c>
      <c r="I49" t="s">
        <v>54</v>
      </c>
    </row>
    <row r="50" spans="2:9" ht="30.75" customHeight="1" x14ac:dyDescent="0.25">
      <c r="B50" s="25" t="s">
        <v>184</v>
      </c>
      <c r="C50" s="31" t="str">
        <f t="shared" si="3"/>
        <v>Política de acessibilidade (variável 1)</v>
      </c>
      <c r="D50" s="39" t="s">
        <v>17</v>
      </c>
      <c r="E50" s="39" t="s">
        <v>188</v>
      </c>
      <c r="F50" s="39" t="s">
        <v>13</v>
      </c>
      <c r="G50" s="39" t="s">
        <v>207</v>
      </c>
      <c r="H50" t="str">
        <f t="shared" si="4"/>
        <v>P</v>
      </c>
      <c r="I50" t="s">
        <v>186</v>
      </c>
    </row>
    <row r="51" spans="2:9" ht="30.75" customHeight="1" x14ac:dyDescent="0.25">
      <c r="B51" s="25" t="s">
        <v>185</v>
      </c>
      <c r="C51" s="31" t="str">
        <f t="shared" si="3"/>
        <v>Política de acessibilidade (variável 2)</v>
      </c>
      <c r="D51" s="39" t="s">
        <v>17</v>
      </c>
      <c r="E51" s="39" t="s">
        <v>191</v>
      </c>
      <c r="F51" s="39" t="s">
        <v>13</v>
      </c>
      <c r="G51" s="39" t="s">
        <v>205</v>
      </c>
      <c r="H51" t="str">
        <f t="shared" si="4"/>
        <v>N</v>
      </c>
      <c r="I51" t="s">
        <v>187</v>
      </c>
    </row>
    <row r="52" spans="2:9" ht="30.75" customHeight="1" x14ac:dyDescent="0.25">
      <c r="B52" s="25">
        <v>26</v>
      </c>
      <c r="C52" s="31" t="str">
        <f t="shared" si="3"/>
        <v>Política de contratação de pessoas com deficiência</v>
      </c>
      <c r="D52" s="39" t="s">
        <v>17</v>
      </c>
      <c r="E52" s="39" t="s">
        <v>57</v>
      </c>
      <c r="F52" s="39" t="s">
        <v>13</v>
      </c>
      <c r="G52" s="39" t="s">
        <v>207</v>
      </c>
      <c r="H52" t="str">
        <f t="shared" si="4"/>
        <v>P</v>
      </c>
      <c r="I52" t="s">
        <v>56</v>
      </c>
    </row>
    <row r="53" spans="2:9" ht="30.75" customHeight="1" x14ac:dyDescent="0.25">
      <c r="B53" s="25">
        <f t="shared" si="2"/>
        <v>27</v>
      </c>
      <c r="C53" s="31" t="str">
        <f t="shared" si="3"/>
        <v>Avaliação da satisfação do funcionário</v>
      </c>
      <c r="D53" s="39" t="s">
        <v>17</v>
      </c>
      <c r="E53" s="39" t="s">
        <v>59</v>
      </c>
      <c r="F53" s="39" t="s">
        <v>13</v>
      </c>
      <c r="G53" s="39" t="s">
        <v>207</v>
      </c>
      <c r="H53" t="str">
        <f t="shared" si="4"/>
        <v>P</v>
      </c>
      <c r="I53" t="s">
        <v>58</v>
      </c>
    </row>
    <row r="54" spans="2:9" ht="30.75" customHeight="1" x14ac:dyDescent="0.25">
      <c r="B54" s="10"/>
      <c r="C54" s="9"/>
      <c r="D54" s="9"/>
      <c r="E54" s="9"/>
      <c r="F54" s="9"/>
    </row>
    <row r="55" spans="2:9" ht="30.75" customHeight="1" x14ac:dyDescent="0.25">
      <c r="B55" s="21" t="s">
        <v>198</v>
      </c>
      <c r="C55" s="40" t="s">
        <v>61</v>
      </c>
      <c r="D55" s="40"/>
      <c r="E55" s="40"/>
      <c r="F55" s="40"/>
      <c r="G55" s="40"/>
    </row>
    <row r="56" spans="2:9" ht="30.75" customHeight="1" x14ac:dyDescent="0.25">
      <c r="B56" s="24"/>
      <c r="C56" s="33" t="s">
        <v>7</v>
      </c>
      <c r="D56" s="34" t="s">
        <v>8</v>
      </c>
      <c r="E56" s="34" t="s">
        <v>9</v>
      </c>
      <c r="F56" s="34" t="s">
        <v>27</v>
      </c>
      <c r="G56" s="34" t="s">
        <v>204</v>
      </c>
    </row>
    <row r="57" spans="2:9" ht="30.75" customHeight="1" x14ac:dyDescent="0.25">
      <c r="B57" s="25">
        <f>B53+1</f>
        <v>28</v>
      </c>
      <c r="C57" s="31" t="str">
        <f t="shared" ref="C57:C102" si="5">HYPERLINK(CONCATENATE("#",TEXT(B57,"00"),"!E9"),I57)</f>
        <v>Quantidade de papel consumido por usuário</v>
      </c>
      <c r="D57" s="39" t="s">
        <v>63</v>
      </c>
      <c r="E57" s="39" t="s">
        <v>0</v>
      </c>
      <c r="F57" s="39" t="s">
        <v>13</v>
      </c>
      <c r="G57" s="39" t="s">
        <v>208</v>
      </c>
      <c r="H57" t="str">
        <f t="shared" ref="H57:H102" si="6">IF(G57="Crescente","C",IF(G57="Decrescente","D",IF(G57="Neutra","N",IF(G57="Presença","P",IF(G57="Ausência","A","")))))</f>
        <v>D</v>
      </c>
      <c r="I57" t="s">
        <v>62</v>
      </c>
    </row>
    <row r="58" spans="2:9" ht="30.75" customHeight="1" x14ac:dyDescent="0.25">
      <c r="B58" s="25">
        <f t="shared" si="2"/>
        <v>29</v>
      </c>
      <c r="C58" s="31" t="str">
        <f t="shared" si="5"/>
        <v>Quantidade de papel toalha consumido por usuário</v>
      </c>
      <c r="D58" s="39" t="s">
        <v>63</v>
      </c>
      <c r="E58" s="39" t="s">
        <v>65</v>
      </c>
      <c r="F58" s="39" t="s">
        <v>13</v>
      </c>
      <c r="G58" s="39" t="s">
        <v>208</v>
      </c>
      <c r="H58" t="str">
        <f t="shared" si="6"/>
        <v>D</v>
      </c>
      <c r="I58" t="s">
        <v>64</v>
      </c>
    </row>
    <row r="59" spans="2:9" ht="30.75" customHeight="1" x14ac:dyDescent="0.25">
      <c r="B59" s="25">
        <f t="shared" si="2"/>
        <v>30</v>
      </c>
      <c r="C59" s="31" t="str">
        <f t="shared" si="5"/>
        <v>Quantidade de copos descartáveis consumidos por usuário</v>
      </c>
      <c r="D59" s="39" t="s">
        <v>63</v>
      </c>
      <c r="E59" s="39" t="s">
        <v>67</v>
      </c>
      <c r="F59" s="39" t="s">
        <v>13</v>
      </c>
      <c r="G59" s="39" t="s">
        <v>208</v>
      </c>
      <c r="H59" t="str">
        <f t="shared" si="6"/>
        <v>D</v>
      </c>
      <c r="I59" t="s">
        <v>66</v>
      </c>
    </row>
    <row r="60" spans="2:9" ht="30.75" customHeight="1" x14ac:dyDescent="0.25">
      <c r="B60" s="25">
        <f t="shared" si="2"/>
        <v>31</v>
      </c>
      <c r="C60" s="31" t="str">
        <f t="shared" si="5"/>
        <v>Quantidade de utensílios descartáveis consumidos por usuário</v>
      </c>
      <c r="D60" s="39" t="s">
        <v>63</v>
      </c>
      <c r="E60" s="39" t="s">
        <v>68</v>
      </c>
      <c r="F60" s="39" t="s">
        <v>13</v>
      </c>
      <c r="G60" s="39" t="s">
        <v>208</v>
      </c>
      <c r="H60" t="str">
        <f t="shared" si="6"/>
        <v>D</v>
      </c>
      <c r="I60" t="s">
        <v>192</v>
      </c>
    </row>
    <row r="61" spans="2:9" ht="30.75" customHeight="1" x14ac:dyDescent="0.25">
      <c r="B61" s="25">
        <f t="shared" si="2"/>
        <v>32</v>
      </c>
      <c r="C61" s="31" t="str">
        <f t="shared" si="5"/>
        <v>Quantidade de toners / cartuchos utilizados por usuário</v>
      </c>
      <c r="D61" s="39" t="s">
        <v>63</v>
      </c>
      <c r="E61" s="39" t="s">
        <v>70</v>
      </c>
      <c r="F61" s="39" t="s">
        <v>13</v>
      </c>
      <c r="G61" s="39" t="s">
        <v>208</v>
      </c>
      <c r="H61" t="str">
        <f t="shared" si="6"/>
        <v>D</v>
      </c>
      <c r="I61" t="s">
        <v>69</v>
      </c>
    </row>
    <row r="62" spans="2:9" ht="30.75" customHeight="1" x14ac:dyDescent="0.25">
      <c r="B62" s="25">
        <f t="shared" si="2"/>
        <v>33</v>
      </c>
      <c r="C62" s="31" t="str">
        <f t="shared" si="5"/>
        <v>Quantidade total de toners / cartuchos recicláveis / reutilizados</v>
      </c>
      <c r="D62" s="39" t="s">
        <v>63</v>
      </c>
      <c r="E62" s="39" t="s">
        <v>209</v>
      </c>
      <c r="F62" s="39" t="s">
        <v>13</v>
      </c>
      <c r="G62" s="39" t="s">
        <v>206</v>
      </c>
      <c r="H62" t="str">
        <f t="shared" si="6"/>
        <v>C</v>
      </c>
      <c r="I62" t="s">
        <v>71</v>
      </c>
    </row>
    <row r="63" spans="2:9" ht="30.75" customHeight="1" x14ac:dyDescent="0.25">
      <c r="B63" s="25">
        <f t="shared" si="2"/>
        <v>34</v>
      </c>
      <c r="C63" s="31" t="str">
        <f t="shared" si="5"/>
        <v>Quantidade de energia elétrica mensal consumida por usuário</v>
      </c>
      <c r="D63" s="39" t="s">
        <v>73</v>
      </c>
      <c r="E63" s="39" t="s">
        <v>74</v>
      </c>
      <c r="F63" s="39" t="s">
        <v>75</v>
      </c>
      <c r="G63" s="39" t="s">
        <v>208</v>
      </c>
      <c r="H63" t="str">
        <f t="shared" si="6"/>
        <v>D</v>
      </c>
      <c r="I63" t="s">
        <v>72</v>
      </c>
    </row>
    <row r="64" spans="2:9" ht="30.75" customHeight="1" x14ac:dyDescent="0.25">
      <c r="B64" s="25">
        <f t="shared" si="2"/>
        <v>35</v>
      </c>
      <c r="C64" s="31" t="str">
        <f t="shared" si="5"/>
        <v>Gastos, em real, com energia elétrica por usuário</v>
      </c>
      <c r="D64" s="39" t="s">
        <v>73</v>
      </c>
      <c r="E64" s="39" t="s">
        <v>77</v>
      </c>
      <c r="F64" s="39" t="s">
        <v>75</v>
      </c>
      <c r="G64" s="39" t="s">
        <v>208</v>
      </c>
      <c r="H64" t="str">
        <f t="shared" si="6"/>
        <v>D</v>
      </c>
      <c r="I64" t="s">
        <v>76</v>
      </c>
    </row>
    <row r="65" spans="2:9" ht="30.75" customHeight="1" x14ac:dyDescent="0.25">
      <c r="B65" s="25">
        <f t="shared" si="2"/>
        <v>36</v>
      </c>
      <c r="C65" s="31" t="str">
        <f t="shared" si="5"/>
        <v>Proporção de uso total de eletricidade sustentável para o campus</v>
      </c>
      <c r="D65" s="39" t="s">
        <v>73</v>
      </c>
      <c r="E65" s="39" t="s">
        <v>79</v>
      </c>
      <c r="F65" s="39" t="s">
        <v>26</v>
      </c>
      <c r="G65" s="39" t="s">
        <v>206</v>
      </c>
      <c r="H65" t="str">
        <f t="shared" si="6"/>
        <v>C</v>
      </c>
      <c r="I65" t="s">
        <v>78</v>
      </c>
    </row>
    <row r="66" spans="2:9" ht="30.75" customHeight="1" x14ac:dyDescent="0.25">
      <c r="B66" s="25">
        <f t="shared" si="2"/>
        <v>37</v>
      </c>
      <c r="C66" s="31" t="str">
        <f t="shared" si="5"/>
        <v>Proporção de uso de lâmpadas fluorescentes eficientes</v>
      </c>
      <c r="D66" s="39" t="s">
        <v>73</v>
      </c>
      <c r="E66" s="39" t="s">
        <v>81</v>
      </c>
      <c r="F66" s="39" t="s">
        <v>26</v>
      </c>
      <c r="G66" s="39" t="s">
        <v>206</v>
      </c>
      <c r="H66" t="str">
        <f t="shared" si="6"/>
        <v>C</v>
      </c>
      <c r="I66" t="s">
        <v>80</v>
      </c>
    </row>
    <row r="67" spans="2:9" ht="30.75" customHeight="1" x14ac:dyDescent="0.25">
      <c r="B67" s="25">
        <f t="shared" si="2"/>
        <v>38</v>
      </c>
      <c r="C67" s="31" t="str">
        <f t="shared" si="5"/>
        <v>Proporção de uso de sistema de controle de iluminação por timer ou foto célula</v>
      </c>
      <c r="D67" s="39" t="s">
        <v>73</v>
      </c>
      <c r="E67" s="39" t="s">
        <v>83</v>
      </c>
      <c r="F67" s="39" t="s">
        <v>26</v>
      </c>
      <c r="G67" s="39" t="s">
        <v>206</v>
      </c>
      <c r="H67" t="str">
        <f t="shared" si="6"/>
        <v>C</v>
      </c>
      <c r="I67" t="s">
        <v>82</v>
      </c>
    </row>
    <row r="68" spans="2:9" ht="30.75" customHeight="1" x14ac:dyDescent="0.25">
      <c r="B68" s="25">
        <f t="shared" si="2"/>
        <v>39</v>
      </c>
      <c r="C68" s="31" t="str">
        <f t="shared" si="5"/>
        <v>Quantidade de água mensal consumida por usuário</v>
      </c>
      <c r="D68" s="39" t="s">
        <v>73</v>
      </c>
      <c r="E68" s="39" t="s">
        <v>85</v>
      </c>
      <c r="F68" s="39" t="s">
        <v>75</v>
      </c>
      <c r="G68" s="39" t="s">
        <v>208</v>
      </c>
      <c r="H68" t="str">
        <f t="shared" si="6"/>
        <v>D</v>
      </c>
      <c r="I68" t="s">
        <v>84</v>
      </c>
    </row>
    <row r="69" spans="2:9" ht="30.75" customHeight="1" x14ac:dyDescent="0.25">
      <c r="B69" s="25">
        <f t="shared" si="2"/>
        <v>40</v>
      </c>
      <c r="C69" s="31" t="str">
        <f t="shared" si="5"/>
        <v>Gastos mensais, em real, com água por usuário</v>
      </c>
      <c r="D69" s="39" t="s">
        <v>73</v>
      </c>
      <c r="E69" s="39" t="s">
        <v>87</v>
      </c>
      <c r="F69" s="39" t="s">
        <v>75</v>
      </c>
      <c r="G69" s="39" t="s">
        <v>208</v>
      </c>
      <c r="H69" t="str">
        <f t="shared" si="6"/>
        <v>D</v>
      </c>
      <c r="I69" t="s">
        <v>86</v>
      </c>
    </row>
    <row r="70" spans="2:9" ht="30.75" customHeight="1" x14ac:dyDescent="0.25">
      <c r="B70" s="25">
        <f t="shared" si="2"/>
        <v>41</v>
      </c>
      <c r="C70" s="31" t="str">
        <f t="shared" si="5"/>
        <v>Proporção de uso de águas advindas de mananciais próprios</v>
      </c>
      <c r="D70" s="39" t="s">
        <v>73</v>
      </c>
      <c r="E70" s="39" t="s">
        <v>89</v>
      </c>
      <c r="F70" s="39" t="s">
        <v>75</v>
      </c>
      <c r="G70" s="39" t="s">
        <v>206</v>
      </c>
      <c r="H70" t="str">
        <f t="shared" si="6"/>
        <v>C</v>
      </c>
      <c r="I70" t="s">
        <v>88</v>
      </c>
    </row>
    <row r="71" spans="2:9" ht="30.75" customHeight="1" x14ac:dyDescent="0.25">
      <c r="B71" s="25">
        <f t="shared" si="2"/>
        <v>42</v>
      </c>
      <c r="C71" s="31" t="str">
        <f t="shared" si="5"/>
        <v>Proporção de reuso de água</v>
      </c>
      <c r="D71" s="39" t="s">
        <v>73</v>
      </c>
      <c r="E71" s="39" t="s">
        <v>91</v>
      </c>
      <c r="F71" s="39" t="s">
        <v>13</v>
      </c>
      <c r="G71" s="39" t="s">
        <v>206</v>
      </c>
      <c r="H71" t="str">
        <f t="shared" si="6"/>
        <v>C</v>
      </c>
      <c r="I71" t="s">
        <v>90</v>
      </c>
    </row>
    <row r="72" spans="2:9" ht="30.75" customHeight="1" x14ac:dyDescent="0.25">
      <c r="B72" s="25">
        <f t="shared" si="2"/>
        <v>43</v>
      </c>
      <c r="C72" s="31" t="str">
        <f t="shared" si="5"/>
        <v>Quantidade de água mineral mensal consumida por usuário</v>
      </c>
      <c r="D72" s="39" t="s">
        <v>73</v>
      </c>
      <c r="E72" s="39" t="s">
        <v>93</v>
      </c>
      <c r="F72" s="39" t="s">
        <v>75</v>
      </c>
      <c r="G72" s="39" t="s">
        <v>205</v>
      </c>
      <c r="H72" t="str">
        <f t="shared" si="6"/>
        <v>N</v>
      </c>
      <c r="I72" t="s">
        <v>92</v>
      </c>
    </row>
    <row r="73" spans="2:9" ht="30.75" customHeight="1" x14ac:dyDescent="0.25">
      <c r="B73" s="25">
        <f t="shared" si="2"/>
        <v>44</v>
      </c>
      <c r="C73" s="31" t="str">
        <f t="shared" si="5"/>
        <v>Gastos mensais, em real, com água mineral por usuário</v>
      </c>
      <c r="D73" s="39" t="s">
        <v>73</v>
      </c>
      <c r="E73" s="39" t="s">
        <v>94</v>
      </c>
      <c r="F73" s="39" t="s">
        <v>75</v>
      </c>
      <c r="G73" s="39" t="s">
        <v>205</v>
      </c>
      <c r="H73" t="str">
        <f t="shared" si="6"/>
        <v>N</v>
      </c>
      <c r="I73" t="s">
        <v>149</v>
      </c>
    </row>
    <row r="74" spans="2:9" ht="30.75" customHeight="1" x14ac:dyDescent="0.25">
      <c r="B74" s="25">
        <f t="shared" si="2"/>
        <v>45</v>
      </c>
      <c r="C74" s="31" t="str">
        <f t="shared" si="5"/>
        <v>Uso de hidrômetros individualizados para controle do consumo de água</v>
      </c>
      <c r="D74" s="39" t="s">
        <v>73</v>
      </c>
      <c r="E74" s="39" t="s">
        <v>210</v>
      </c>
      <c r="F74" s="39" t="s">
        <v>26</v>
      </c>
      <c r="G74" s="39" t="s">
        <v>206</v>
      </c>
      <c r="H74" t="str">
        <f t="shared" si="6"/>
        <v>C</v>
      </c>
      <c r="I74" t="s">
        <v>95</v>
      </c>
    </row>
    <row r="75" spans="2:9" ht="30.75" customHeight="1" x14ac:dyDescent="0.25">
      <c r="B75" s="25">
        <f t="shared" si="2"/>
        <v>46</v>
      </c>
      <c r="C75" s="31" t="str">
        <f t="shared" si="5"/>
        <v>Uso de torneiras hidromecânicas ou com sensores</v>
      </c>
      <c r="D75" s="39" t="s">
        <v>73</v>
      </c>
      <c r="E75" s="39" t="s">
        <v>97</v>
      </c>
      <c r="F75" s="39" t="s">
        <v>26</v>
      </c>
      <c r="G75" s="39" t="s">
        <v>206</v>
      </c>
      <c r="H75" t="str">
        <f t="shared" si="6"/>
        <v>C</v>
      </c>
      <c r="I75" t="s">
        <v>96</v>
      </c>
    </row>
    <row r="76" spans="2:9" ht="30.75" customHeight="1" x14ac:dyDescent="0.25">
      <c r="B76" s="25">
        <f t="shared" si="2"/>
        <v>47</v>
      </c>
      <c r="C76" s="31" t="str">
        <f t="shared" si="5"/>
        <v>Uso de painéis de aquecimento de água para chuveiros</v>
      </c>
      <c r="D76" s="39" t="s">
        <v>73</v>
      </c>
      <c r="E76" s="39" t="s">
        <v>99</v>
      </c>
      <c r="F76" s="39" t="s">
        <v>26</v>
      </c>
      <c r="G76" s="39" t="s">
        <v>206</v>
      </c>
      <c r="H76" t="str">
        <f t="shared" si="6"/>
        <v>C</v>
      </c>
      <c r="I76" t="s">
        <v>98</v>
      </c>
    </row>
    <row r="77" spans="2:9" ht="30.75" customHeight="1" x14ac:dyDescent="0.25">
      <c r="B77" s="25">
        <f t="shared" si="2"/>
        <v>48</v>
      </c>
      <c r="C77" s="31" t="str">
        <f t="shared" si="5"/>
        <v>Aquisição de alimentos de origem sustentável para pessoas e animais</v>
      </c>
      <c r="D77" s="39" t="s">
        <v>63</v>
      </c>
      <c r="E77" s="39" t="s">
        <v>101</v>
      </c>
      <c r="F77" s="39" t="s">
        <v>13</v>
      </c>
      <c r="G77" s="39" t="s">
        <v>207</v>
      </c>
      <c r="H77" t="str">
        <f t="shared" si="6"/>
        <v>P</v>
      </c>
      <c r="I77" t="s">
        <v>100</v>
      </c>
    </row>
    <row r="78" spans="2:9" ht="30.75" customHeight="1" x14ac:dyDescent="0.25">
      <c r="B78" s="25">
        <f t="shared" si="2"/>
        <v>49</v>
      </c>
      <c r="C78" s="31" t="str">
        <f t="shared" si="5"/>
        <v>Produção própria de alimentos</v>
      </c>
      <c r="D78" s="39" t="s">
        <v>73</v>
      </c>
      <c r="E78" s="39" t="s">
        <v>211</v>
      </c>
      <c r="F78" s="39" t="s">
        <v>13</v>
      </c>
      <c r="G78" s="39" t="s">
        <v>206</v>
      </c>
      <c r="H78" t="str">
        <f t="shared" si="6"/>
        <v>C</v>
      </c>
      <c r="I78" t="s">
        <v>102</v>
      </c>
    </row>
    <row r="79" spans="2:9" ht="30.75" customHeight="1" x14ac:dyDescent="0.25">
      <c r="B79" s="25">
        <f t="shared" si="2"/>
        <v>50</v>
      </c>
      <c r="C79" s="31" t="str">
        <f t="shared" si="5"/>
        <v>Contratação de serviços e/ou materiais por meio de licitações sustentáveis</v>
      </c>
      <c r="D79" s="39" t="s">
        <v>73</v>
      </c>
      <c r="E79" s="39" t="s">
        <v>104</v>
      </c>
      <c r="F79" s="39" t="s">
        <v>13</v>
      </c>
      <c r="G79" s="39" t="s">
        <v>207</v>
      </c>
      <c r="H79" t="str">
        <f t="shared" si="6"/>
        <v>P</v>
      </c>
      <c r="I79" t="s">
        <v>103</v>
      </c>
    </row>
    <row r="80" spans="2:9" ht="30.75" customHeight="1" x14ac:dyDescent="0.25">
      <c r="B80" s="25">
        <f t="shared" si="2"/>
        <v>51</v>
      </c>
      <c r="C80" s="31" t="str">
        <f t="shared" si="5"/>
        <v>Lixeiras para coleta seletiva</v>
      </c>
      <c r="D80" s="39" t="s">
        <v>63</v>
      </c>
      <c r="E80" s="39" t="s">
        <v>106</v>
      </c>
      <c r="F80" s="39" t="s">
        <v>13</v>
      </c>
      <c r="G80" s="39" t="s">
        <v>206</v>
      </c>
      <c r="H80" t="str">
        <f t="shared" si="6"/>
        <v>C</v>
      </c>
      <c r="I80" t="s">
        <v>105</v>
      </c>
    </row>
    <row r="81" spans="2:9" ht="30.75" customHeight="1" x14ac:dyDescent="0.25">
      <c r="B81" s="25">
        <f t="shared" si="2"/>
        <v>52</v>
      </c>
      <c r="C81" s="31" t="str">
        <f t="shared" si="5"/>
        <v>Quantidade de resíduos sólidos comuns produzidos</v>
      </c>
      <c r="D81" s="39" t="s">
        <v>63</v>
      </c>
      <c r="E81" s="39" t="s">
        <v>108</v>
      </c>
      <c r="F81" s="39" t="s">
        <v>75</v>
      </c>
      <c r="G81" s="39" t="s">
        <v>208</v>
      </c>
      <c r="H81" t="str">
        <f t="shared" si="6"/>
        <v>D</v>
      </c>
      <c r="I81" t="s">
        <v>107</v>
      </c>
    </row>
    <row r="82" spans="2:9" ht="30.75" customHeight="1" x14ac:dyDescent="0.25">
      <c r="B82" s="25">
        <f t="shared" si="2"/>
        <v>53</v>
      </c>
      <c r="C82" s="31" t="str">
        <f t="shared" si="5"/>
        <v>Reciclagem / reutilização de resíduos sólidos comuns</v>
      </c>
      <c r="D82" s="39" t="s">
        <v>63</v>
      </c>
      <c r="E82" s="39" t="s">
        <v>110</v>
      </c>
      <c r="F82" s="39" t="s">
        <v>75</v>
      </c>
      <c r="G82" s="39" t="s">
        <v>207</v>
      </c>
      <c r="H82" t="str">
        <f t="shared" si="6"/>
        <v>P</v>
      </c>
      <c r="I82" t="s">
        <v>109</v>
      </c>
    </row>
    <row r="83" spans="2:9" ht="30.75" customHeight="1" x14ac:dyDescent="0.25">
      <c r="B83" s="25">
        <f t="shared" si="2"/>
        <v>54</v>
      </c>
      <c r="C83" s="31" t="str">
        <f t="shared" si="5"/>
        <v>Reciclagem / reutilização de resíduos perigosos</v>
      </c>
      <c r="D83" s="39" t="s">
        <v>63</v>
      </c>
      <c r="E83" s="39" t="s">
        <v>112</v>
      </c>
      <c r="F83" s="39" t="s">
        <v>26</v>
      </c>
      <c r="G83" s="39" t="s">
        <v>207</v>
      </c>
      <c r="H83" t="str">
        <f t="shared" si="6"/>
        <v>P</v>
      </c>
      <c r="I83" t="s">
        <v>111</v>
      </c>
    </row>
    <row r="84" spans="2:9" ht="30.75" customHeight="1" x14ac:dyDescent="0.25">
      <c r="B84" s="25">
        <f t="shared" si="2"/>
        <v>55</v>
      </c>
      <c r="C84" s="31" t="str">
        <f t="shared" si="5"/>
        <v>Reutilização de biomassa para compostagem</v>
      </c>
      <c r="D84" s="39" t="s">
        <v>63</v>
      </c>
      <c r="E84" s="39" t="s">
        <v>114</v>
      </c>
      <c r="F84" s="39" t="s">
        <v>26</v>
      </c>
      <c r="G84" s="39" t="s">
        <v>207</v>
      </c>
      <c r="H84" t="str">
        <f t="shared" si="6"/>
        <v>P</v>
      </c>
      <c r="I84" t="s">
        <v>113</v>
      </c>
    </row>
    <row r="85" spans="2:9" ht="30.75" customHeight="1" x14ac:dyDescent="0.25">
      <c r="B85" s="25">
        <f t="shared" si="2"/>
        <v>56</v>
      </c>
      <c r="C85" s="31" t="str">
        <f t="shared" si="5"/>
        <v>Reutilização / descarte correto de óleo de cozinha</v>
      </c>
      <c r="D85" s="39" t="s">
        <v>63</v>
      </c>
      <c r="E85" s="39" t="s">
        <v>116</v>
      </c>
      <c r="F85" s="39" t="s">
        <v>26</v>
      </c>
      <c r="G85" s="39" t="s">
        <v>207</v>
      </c>
      <c r="H85" t="str">
        <f t="shared" si="6"/>
        <v>P</v>
      </c>
      <c r="I85" t="s">
        <v>115</v>
      </c>
    </row>
    <row r="86" spans="2:9" ht="30.75" customHeight="1" x14ac:dyDescent="0.25">
      <c r="B86" s="25">
        <f t="shared" si="2"/>
        <v>57</v>
      </c>
      <c r="C86" s="31" t="str">
        <f t="shared" si="5"/>
        <v>Limpeza e manutenção da estrutura de esgoto e lixeiras</v>
      </c>
      <c r="D86" s="39" t="s">
        <v>63</v>
      </c>
      <c r="E86" s="39" t="s">
        <v>118</v>
      </c>
      <c r="F86" s="39" t="s">
        <v>75</v>
      </c>
      <c r="G86" s="39" t="s">
        <v>207</v>
      </c>
      <c r="H86" t="str">
        <f t="shared" si="6"/>
        <v>P</v>
      </c>
      <c r="I86" t="s">
        <v>117</v>
      </c>
    </row>
    <row r="87" spans="2:9" ht="30.75" customHeight="1" x14ac:dyDescent="0.25">
      <c r="B87" s="25">
        <f t="shared" si="2"/>
        <v>58</v>
      </c>
      <c r="C87" s="31" t="str">
        <f t="shared" si="5"/>
        <v>Logística reversa de resíduos de eletricidade</v>
      </c>
      <c r="D87" s="39" t="s">
        <v>63</v>
      </c>
      <c r="E87" s="39" t="s">
        <v>120</v>
      </c>
      <c r="F87" s="39" t="s">
        <v>26</v>
      </c>
      <c r="G87" s="39" t="s">
        <v>207</v>
      </c>
      <c r="H87" t="str">
        <f t="shared" si="6"/>
        <v>P</v>
      </c>
      <c r="I87" t="s">
        <v>119</v>
      </c>
    </row>
    <row r="88" spans="2:9" ht="30.75" customHeight="1" x14ac:dyDescent="0.25">
      <c r="B88" s="25">
        <f t="shared" si="2"/>
        <v>59</v>
      </c>
      <c r="C88" s="31" t="str">
        <f t="shared" si="5"/>
        <v>Logística reversa de resíduos químicos de limpeza</v>
      </c>
      <c r="D88" s="39" t="s">
        <v>63</v>
      </c>
      <c r="E88" s="39" t="s">
        <v>122</v>
      </c>
      <c r="F88" s="39" t="s">
        <v>26</v>
      </c>
      <c r="G88" s="39" t="s">
        <v>207</v>
      </c>
      <c r="H88" t="str">
        <f t="shared" si="6"/>
        <v>P</v>
      </c>
      <c r="I88" t="s">
        <v>121</v>
      </c>
    </row>
    <row r="89" spans="2:9" ht="30.75" customHeight="1" x14ac:dyDescent="0.25">
      <c r="B89" s="25">
        <f t="shared" si="2"/>
        <v>60</v>
      </c>
      <c r="C89" s="31" t="str">
        <f t="shared" si="5"/>
        <v>Logística reversa de resíduos químicos de saúde humana</v>
      </c>
      <c r="D89" s="39" t="s">
        <v>63</v>
      </c>
      <c r="E89" s="39" t="s">
        <v>124</v>
      </c>
      <c r="F89" s="39" t="s">
        <v>26</v>
      </c>
      <c r="G89" s="39" t="s">
        <v>207</v>
      </c>
      <c r="H89" t="str">
        <f t="shared" si="6"/>
        <v>P</v>
      </c>
      <c r="I89" t="s">
        <v>123</v>
      </c>
    </row>
    <row r="90" spans="2:9" ht="30.75" customHeight="1" x14ac:dyDescent="0.25">
      <c r="B90" s="25">
        <f t="shared" ref="B90:B124" si="7">B89+1</f>
        <v>61</v>
      </c>
      <c r="C90" s="31" t="str">
        <f t="shared" si="5"/>
        <v>Logística reversa de resíduos químicos de agricultura</v>
      </c>
      <c r="D90" s="39" t="s">
        <v>63</v>
      </c>
      <c r="E90" s="39" t="s">
        <v>126</v>
      </c>
      <c r="F90" s="39" t="s">
        <v>26</v>
      </c>
      <c r="G90" s="39" t="s">
        <v>207</v>
      </c>
      <c r="H90" t="str">
        <f t="shared" si="6"/>
        <v>P</v>
      </c>
      <c r="I90" t="s">
        <v>125</v>
      </c>
    </row>
    <row r="91" spans="2:9" ht="30.75" customHeight="1" x14ac:dyDescent="0.25">
      <c r="B91" s="25">
        <f t="shared" si="7"/>
        <v>62</v>
      </c>
      <c r="C91" s="31" t="str">
        <f t="shared" si="5"/>
        <v>Logística reversa de resíduos químicos de saúde animal</v>
      </c>
      <c r="D91" s="39" t="s">
        <v>63</v>
      </c>
      <c r="E91" s="39" t="s">
        <v>128</v>
      </c>
      <c r="F91" s="39" t="s">
        <v>26</v>
      </c>
      <c r="G91" s="39" t="s">
        <v>207</v>
      </c>
      <c r="H91" t="str">
        <f t="shared" si="6"/>
        <v>P</v>
      </c>
      <c r="I91" t="s">
        <v>127</v>
      </c>
    </row>
    <row r="92" spans="2:9" ht="30.75" customHeight="1" x14ac:dyDescent="0.25">
      <c r="B92" s="25">
        <f t="shared" si="7"/>
        <v>63</v>
      </c>
      <c r="C92" s="31" t="str">
        <f t="shared" si="5"/>
        <v>Logística reversa de resíduos químicos do tipo pilhas e baterias</v>
      </c>
      <c r="D92" s="39" t="s">
        <v>63</v>
      </c>
      <c r="E92" s="39" t="s">
        <v>130</v>
      </c>
      <c r="F92" s="39" t="s">
        <v>26</v>
      </c>
      <c r="G92" s="39" t="s">
        <v>207</v>
      </c>
      <c r="H92" t="str">
        <f t="shared" si="6"/>
        <v>P</v>
      </c>
      <c r="I92" t="s">
        <v>129</v>
      </c>
    </row>
    <row r="93" spans="2:9" ht="30.75" customHeight="1" x14ac:dyDescent="0.25">
      <c r="B93" s="25">
        <f t="shared" si="7"/>
        <v>64</v>
      </c>
      <c r="C93" s="31" t="str">
        <f t="shared" si="5"/>
        <v>Descarte de resíduos eletrônicos</v>
      </c>
      <c r="D93" s="39" t="s">
        <v>63</v>
      </c>
      <c r="E93" s="39" t="s">
        <v>132</v>
      </c>
      <c r="F93" s="39" t="s">
        <v>26</v>
      </c>
      <c r="G93" s="39" t="s">
        <v>207</v>
      </c>
      <c r="H93" t="str">
        <f t="shared" si="6"/>
        <v>P</v>
      </c>
      <c r="I93" t="s">
        <v>131</v>
      </c>
    </row>
    <row r="94" spans="2:9" ht="30.75" customHeight="1" x14ac:dyDescent="0.25">
      <c r="B94" s="25">
        <f t="shared" si="7"/>
        <v>65</v>
      </c>
      <c r="C94" s="31" t="str">
        <f t="shared" si="5"/>
        <v>Quantidade de quilômetros rodados por funcionário</v>
      </c>
      <c r="D94" s="39" t="s">
        <v>73</v>
      </c>
      <c r="E94" s="39" t="s">
        <v>134</v>
      </c>
      <c r="F94" s="39" t="s">
        <v>13</v>
      </c>
      <c r="G94" s="39" t="s">
        <v>208</v>
      </c>
      <c r="H94" t="str">
        <f t="shared" si="6"/>
        <v>D</v>
      </c>
      <c r="I94" t="s">
        <v>133</v>
      </c>
    </row>
    <row r="95" spans="2:9" ht="30.75" customHeight="1" x14ac:dyDescent="0.25">
      <c r="B95" s="25">
        <f t="shared" si="7"/>
        <v>66</v>
      </c>
      <c r="C95" s="31" t="str">
        <f t="shared" si="5"/>
        <v>Gastos, em real, com consumo de combustível por usuário</v>
      </c>
      <c r="D95" s="39" t="s">
        <v>73</v>
      </c>
      <c r="E95" s="39" t="s">
        <v>194</v>
      </c>
      <c r="F95" s="39" t="s">
        <v>13</v>
      </c>
      <c r="G95" s="39" t="s">
        <v>208</v>
      </c>
      <c r="H95" t="str">
        <f t="shared" si="6"/>
        <v>D</v>
      </c>
      <c r="I95" t="s">
        <v>193</v>
      </c>
    </row>
    <row r="96" spans="2:9" ht="30.75" customHeight="1" x14ac:dyDescent="0.25">
      <c r="B96" s="25">
        <f t="shared" si="7"/>
        <v>67</v>
      </c>
      <c r="C96" s="31" t="str">
        <f t="shared" si="5"/>
        <v>Gastos, em real, com passagens aéreas por usuário</v>
      </c>
      <c r="D96" s="39" t="s">
        <v>73</v>
      </c>
      <c r="E96" s="39" t="s">
        <v>136</v>
      </c>
      <c r="F96" s="39" t="s">
        <v>13</v>
      </c>
      <c r="G96" s="39" t="s">
        <v>208</v>
      </c>
      <c r="H96" t="str">
        <f t="shared" si="6"/>
        <v>D</v>
      </c>
      <c r="I96" t="s">
        <v>135</v>
      </c>
    </row>
    <row r="97" spans="2:9" ht="30.75" customHeight="1" x14ac:dyDescent="0.25">
      <c r="B97" s="25">
        <f t="shared" si="7"/>
        <v>68</v>
      </c>
      <c r="C97" s="31" t="str">
        <f t="shared" si="5"/>
        <v>Incentivo ao transporte sustentável</v>
      </c>
      <c r="D97" s="39" t="s">
        <v>73</v>
      </c>
      <c r="E97" s="39" t="s">
        <v>138</v>
      </c>
      <c r="F97" s="39" t="s">
        <v>13</v>
      </c>
      <c r="G97" s="39" t="s">
        <v>207</v>
      </c>
      <c r="H97" t="str">
        <f t="shared" si="6"/>
        <v>P</v>
      </c>
      <c r="I97" t="s">
        <v>137</v>
      </c>
    </row>
    <row r="98" spans="2:9" ht="30.75" customHeight="1" x14ac:dyDescent="0.25">
      <c r="B98" s="25">
        <f t="shared" si="7"/>
        <v>69</v>
      </c>
      <c r="C98" s="31" t="str">
        <f t="shared" si="5"/>
        <v>Emissão de gases do efeito estufa</v>
      </c>
      <c r="D98" s="39" t="s">
        <v>63</v>
      </c>
      <c r="E98" s="39" t="s">
        <v>140</v>
      </c>
      <c r="F98" s="39" t="s">
        <v>26</v>
      </c>
      <c r="G98" s="39" t="s">
        <v>207</v>
      </c>
      <c r="H98" t="str">
        <f t="shared" si="6"/>
        <v>P</v>
      </c>
      <c r="I98" t="s">
        <v>139</v>
      </c>
    </row>
    <row r="99" spans="2:9" ht="30.75" customHeight="1" x14ac:dyDescent="0.25">
      <c r="B99" s="25">
        <f t="shared" si="7"/>
        <v>70</v>
      </c>
      <c r="C99" s="31" t="str">
        <f t="shared" si="5"/>
        <v>Qualidade do ar externo</v>
      </c>
      <c r="D99" s="39" t="s">
        <v>63</v>
      </c>
      <c r="E99" s="39" t="s">
        <v>142</v>
      </c>
      <c r="F99" s="39" t="s">
        <v>26</v>
      </c>
      <c r="G99" s="39" t="s">
        <v>207</v>
      </c>
      <c r="H99" t="str">
        <f t="shared" si="6"/>
        <v>P</v>
      </c>
      <c r="I99" t="s">
        <v>141</v>
      </c>
    </row>
    <row r="100" spans="2:9" ht="30.75" customHeight="1" x14ac:dyDescent="0.25">
      <c r="B100" s="25">
        <f t="shared" si="7"/>
        <v>71</v>
      </c>
      <c r="C100" s="31" t="str">
        <f t="shared" si="5"/>
        <v>Operação e manutenção de edificações</v>
      </c>
      <c r="D100" s="39" t="s">
        <v>63</v>
      </c>
      <c r="E100" s="39" t="s">
        <v>144</v>
      </c>
      <c r="F100" s="39" t="s">
        <v>26</v>
      </c>
      <c r="G100" s="39" t="s">
        <v>207</v>
      </c>
      <c r="H100" t="str">
        <f t="shared" si="6"/>
        <v>P</v>
      </c>
      <c r="I100" t="s">
        <v>143</v>
      </c>
    </row>
    <row r="101" spans="2:9" ht="30.75" customHeight="1" x14ac:dyDescent="0.25">
      <c r="B101" s="25">
        <f t="shared" si="7"/>
        <v>72</v>
      </c>
      <c r="C101" s="31" t="str">
        <f t="shared" si="5"/>
        <v>Projeto de edificações e construção</v>
      </c>
      <c r="D101" s="39" t="s">
        <v>63</v>
      </c>
      <c r="E101" s="39" t="s">
        <v>146</v>
      </c>
      <c r="F101" s="39" t="s">
        <v>26</v>
      </c>
      <c r="G101" s="39" t="s">
        <v>207</v>
      </c>
      <c r="H101" t="str">
        <f t="shared" si="6"/>
        <v>P</v>
      </c>
      <c r="I101" t="s">
        <v>145</v>
      </c>
    </row>
    <row r="102" spans="2:9" ht="30.75" customHeight="1" x14ac:dyDescent="0.25">
      <c r="B102" s="25">
        <f t="shared" si="7"/>
        <v>73</v>
      </c>
      <c r="C102" s="31" t="str">
        <f t="shared" si="5"/>
        <v>Qualidade do ar interno</v>
      </c>
      <c r="D102" s="39" t="s">
        <v>63</v>
      </c>
      <c r="E102" s="39" t="s">
        <v>148</v>
      </c>
      <c r="F102" s="39" t="s">
        <v>26</v>
      </c>
      <c r="G102" s="39" t="s">
        <v>207</v>
      </c>
      <c r="H102" t="str">
        <f t="shared" si="6"/>
        <v>P</v>
      </c>
      <c r="I102" t="s">
        <v>147</v>
      </c>
    </row>
    <row r="103" spans="2:9" ht="30.75" customHeight="1" x14ac:dyDescent="0.25">
      <c r="B103" s="10"/>
      <c r="C103" s="9"/>
      <c r="D103" s="9"/>
      <c r="E103" s="9"/>
      <c r="F103" s="9"/>
    </row>
    <row r="104" spans="2:9" ht="30.75" customHeight="1" x14ac:dyDescent="0.25">
      <c r="B104" s="21" t="s">
        <v>198</v>
      </c>
      <c r="C104" s="40" t="s">
        <v>150</v>
      </c>
      <c r="D104" s="40"/>
      <c r="E104" s="40"/>
      <c r="F104" s="40"/>
      <c r="G104" s="40"/>
    </row>
    <row r="105" spans="2:9" ht="30.75" customHeight="1" x14ac:dyDescent="0.25">
      <c r="B105" s="24"/>
      <c r="C105" s="33" t="s">
        <v>7</v>
      </c>
      <c r="D105" s="34" t="s">
        <v>8</v>
      </c>
      <c r="E105" s="34" t="s">
        <v>9</v>
      </c>
      <c r="F105" s="34" t="s">
        <v>27</v>
      </c>
      <c r="G105" s="34" t="s">
        <v>204</v>
      </c>
    </row>
    <row r="106" spans="2:9" ht="30.75" customHeight="1" x14ac:dyDescent="0.25">
      <c r="B106" s="25">
        <f>B102+1</f>
        <v>74</v>
      </c>
      <c r="C106" s="31" t="str">
        <f t="shared" ref="C106:C109" si="8">HYPERLINK(CONCATENATE("#",TEXT(B106,"00"),"!E9"),I106)</f>
        <v>Quantidade de disciplinas que abordam sustentabilidade</v>
      </c>
      <c r="D106" s="39" t="s">
        <v>11</v>
      </c>
      <c r="E106" s="39" t="s">
        <v>152</v>
      </c>
      <c r="F106" s="39" t="s">
        <v>26</v>
      </c>
      <c r="G106" s="39" t="s">
        <v>206</v>
      </c>
      <c r="H106" t="str">
        <f t="shared" ref="H106:H109" si="9">IF(G106="Crescente","C",IF(G106="Decrescente","D",IF(G106="Neutra","N",IF(G106="Presença","P",IF(G106="Ausência","A","")))))</f>
        <v>C</v>
      </c>
      <c r="I106" t="s">
        <v>151</v>
      </c>
    </row>
    <row r="107" spans="2:9" ht="30.75" customHeight="1" x14ac:dyDescent="0.25">
      <c r="B107" s="25">
        <f t="shared" si="7"/>
        <v>75</v>
      </c>
      <c r="C107" s="31" t="str">
        <f t="shared" si="8"/>
        <v>Quantidade de programas de graduação e pós-graduação em temáticas ambientais</v>
      </c>
      <c r="D107" s="39" t="s">
        <v>11</v>
      </c>
      <c r="E107" s="39" t="s">
        <v>153</v>
      </c>
      <c r="F107" s="39" t="s">
        <v>26</v>
      </c>
      <c r="G107" s="39" t="s">
        <v>206</v>
      </c>
      <c r="H107" t="str">
        <f t="shared" si="9"/>
        <v>C</v>
      </c>
      <c r="I107" t="s">
        <v>156</v>
      </c>
    </row>
    <row r="108" spans="2:9" ht="30.75" customHeight="1" x14ac:dyDescent="0.25">
      <c r="B108" s="25">
        <f t="shared" si="7"/>
        <v>76</v>
      </c>
      <c r="C108" s="31" t="str">
        <f t="shared" si="8"/>
        <v>Proporção de cursos de sustentabilidade para o total de cursos</v>
      </c>
      <c r="D108" s="39" t="s">
        <v>11</v>
      </c>
      <c r="E108" s="39" t="s">
        <v>154</v>
      </c>
      <c r="F108" s="39" t="s">
        <v>13</v>
      </c>
      <c r="G108" s="39" t="s">
        <v>206</v>
      </c>
      <c r="H108" t="str">
        <f t="shared" si="9"/>
        <v>C</v>
      </c>
      <c r="I108" t="s">
        <v>157</v>
      </c>
    </row>
    <row r="109" spans="2:9" ht="30.75" customHeight="1" x14ac:dyDescent="0.25">
      <c r="B109" s="25">
        <f t="shared" si="7"/>
        <v>77</v>
      </c>
      <c r="C109" s="31" t="str">
        <f t="shared" si="8"/>
        <v>Campus como laboratório vivo</v>
      </c>
      <c r="D109" s="39" t="s">
        <v>11</v>
      </c>
      <c r="E109" s="39" t="s">
        <v>212</v>
      </c>
      <c r="F109" s="39" t="s">
        <v>13</v>
      </c>
      <c r="G109" s="39" t="s">
        <v>206</v>
      </c>
      <c r="H109" t="str">
        <f t="shared" si="9"/>
        <v>C</v>
      </c>
      <c r="I109" t="s">
        <v>155</v>
      </c>
    </row>
    <row r="110" spans="2:9" ht="30.75" customHeight="1" x14ac:dyDescent="0.25">
      <c r="B110" s="10"/>
      <c r="C110" s="9"/>
      <c r="D110" s="9"/>
      <c r="E110" s="9"/>
      <c r="F110" s="9"/>
    </row>
    <row r="111" spans="2:9" ht="30.75" customHeight="1" x14ac:dyDescent="0.25">
      <c r="B111" s="21" t="s">
        <v>198</v>
      </c>
      <c r="C111" s="40" t="s">
        <v>158</v>
      </c>
      <c r="D111" s="40"/>
      <c r="E111" s="40"/>
      <c r="F111" s="40"/>
      <c r="G111" s="40"/>
    </row>
    <row r="112" spans="2:9" ht="30.75" customHeight="1" x14ac:dyDescent="0.25">
      <c r="B112" s="24"/>
      <c r="C112" s="33" t="s">
        <v>7</v>
      </c>
      <c r="D112" s="34" t="s">
        <v>8</v>
      </c>
      <c r="E112" s="34" t="s">
        <v>9</v>
      </c>
      <c r="F112" s="34" t="s">
        <v>27</v>
      </c>
      <c r="G112" s="34" t="s">
        <v>204</v>
      </c>
    </row>
    <row r="113" spans="2:9" ht="30.75" customHeight="1" x14ac:dyDescent="0.25">
      <c r="B113" s="25">
        <f>B109+1</f>
        <v>78</v>
      </c>
      <c r="C113" s="31" t="str">
        <f t="shared" ref="C113:C118" si="10">HYPERLINK(CONCATENATE("#",TEXT(B113,"00"),"!E9"),I113)</f>
        <v>Quantidade de projetos de pesquisa voltados para sustentabilidade</v>
      </c>
      <c r="D113" s="39" t="s">
        <v>11</v>
      </c>
      <c r="E113" s="39" t="s">
        <v>160</v>
      </c>
      <c r="F113" s="39" t="s">
        <v>13</v>
      </c>
      <c r="G113" s="39" t="s">
        <v>206</v>
      </c>
      <c r="H113" t="str">
        <f t="shared" ref="H113:H118" si="11">IF(G113="Crescente","C",IF(G113="Decrescente","D",IF(G113="Neutra","N",IF(G113="Presença","P",IF(G113="Ausência","A","")))))</f>
        <v>C</v>
      </c>
      <c r="I113" t="s">
        <v>159</v>
      </c>
    </row>
    <row r="114" spans="2:9" ht="30.75" customHeight="1" x14ac:dyDescent="0.25">
      <c r="B114" s="25">
        <f t="shared" si="7"/>
        <v>79</v>
      </c>
      <c r="C114" s="31" t="str">
        <f t="shared" si="10"/>
        <v>Quantidade de discentes envolvidos em projetos de pesquisa em sustentabilidade</v>
      </c>
      <c r="D114" s="39" t="s">
        <v>11</v>
      </c>
      <c r="E114" s="39" t="s">
        <v>162</v>
      </c>
      <c r="F114" s="39" t="s">
        <v>13</v>
      </c>
      <c r="G114" s="39" t="s">
        <v>206</v>
      </c>
      <c r="H114" t="str">
        <f t="shared" si="11"/>
        <v>C</v>
      </c>
      <c r="I114" t="s">
        <v>161</v>
      </c>
    </row>
    <row r="115" spans="2:9" ht="30.75" customHeight="1" x14ac:dyDescent="0.25">
      <c r="B115" s="25">
        <f t="shared" si="7"/>
        <v>80</v>
      </c>
      <c r="C115" s="31" t="str">
        <f t="shared" si="10"/>
        <v>Quantidade de docentes envolvidos em projetos de pesquisa em sustentabilidade</v>
      </c>
      <c r="D115" s="39" t="s">
        <v>11</v>
      </c>
      <c r="E115" s="39" t="s">
        <v>164</v>
      </c>
      <c r="F115" s="39" t="s">
        <v>13</v>
      </c>
      <c r="G115" s="39" t="s">
        <v>206</v>
      </c>
      <c r="H115" t="str">
        <f t="shared" si="11"/>
        <v>C</v>
      </c>
      <c r="I115" t="s">
        <v>163</v>
      </c>
    </row>
    <row r="116" spans="2:9" ht="30.75" customHeight="1" x14ac:dyDescent="0.25">
      <c r="B116" s="25">
        <f t="shared" si="7"/>
        <v>81</v>
      </c>
      <c r="C116" s="31" t="str">
        <f t="shared" si="10"/>
        <v>Proporção de financiamento de pesquisa em sustentabilidade</v>
      </c>
      <c r="D116" s="39" t="s">
        <v>11</v>
      </c>
      <c r="E116" s="39" t="s">
        <v>166</v>
      </c>
      <c r="F116" s="39" t="s">
        <v>13</v>
      </c>
      <c r="G116" s="39" t="s">
        <v>206</v>
      </c>
      <c r="H116" t="str">
        <f t="shared" si="11"/>
        <v>C</v>
      </c>
      <c r="I116" t="s">
        <v>165</v>
      </c>
    </row>
    <row r="117" spans="2:9" ht="30.75" customHeight="1" x14ac:dyDescent="0.25">
      <c r="B117" s="25">
        <f t="shared" si="7"/>
        <v>82</v>
      </c>
      <c r="C117" s="31" t="str">
        <f t="shared" si="10"/>
        <v>Catalogação de biodiversidade</v>
      </c>
      <c r="D117" s="39" t="s">
        <v>11</v>
      </c>
      <c r="E117" s="39" t="s">
        <v>168</v>
      </c>
      <c r="F117" s="39" t="s">
        <v>13</v>
      </c>
      <c r="G117" s="39" t="s">
        <v>206</v>
      </c>
      <c r="H117" t="str">
        <f t="shared" si="11"/>
        <v>C</v>
      </c>
      <c r="I117" t="s">
        <v>167</v>
      </c>
    </row>
    <row r="118" spans="2:9" ht="30.75" customHeight="1" x14ac:dyDescent="0.25">
      <c r="B118" s="25">
        <f t="shared" si="7"/>
        <v>83</v>
      </c>
      <c r="C118" s="31" t="str">
        <f t="shared" si="10"/>
        <v>Manejo Integrado de Pragas (MIP)</v>
      </c>
      <c r="D118" s="39" t="s">
        <v>11</v>
      </c>
      <c r="E118" s="39" t="s">
        <v>195</v>
      </c>
      <c r="F118" s="39" t="s">
        <v>13</v>
      </c>
      <c r="G118" s="39" t="s">
        <v>206</v>
      </c>
      <c r="H118" t="str">
        <f t="shared" si="11"/>
        <v>C</v>
      </c>
      <c r="I118" t="s">
        <v>169</v>
      </c>
    </row>
    <row r="119" spans="2:9" ht="30.75" customHeight="1" x14ac:dyDescent="0.25">
      <c r="B119" s="10"/>
      <c r="C119" s="9"/>
      <c r="D119" s="9"/>
      <c r="E119" s="9"/>
      <c r="F119" s="9"/>
    </row>
    <row r="120" spans="2:9" ht="30.75" customHeight="1" x14ac:dyDescent="0.25">
      <c r="B120" s="21" t="s">
        <v>198</v>
      </c>
      <c r="C120" s="40" t="s">
        <v>170</v>
      </c>
      <c r="D120" s="40"/>
      <c r="E120" s="40"/>
      <c r="F120" s="40"/>
      <c r="G120" s="40"/>
    </row>
    <row r="121" spans="2:9" ht="30.75" customHeight="1" x14ac:dyDescent="0.25">
      <c r="B121" s="24"/>
      <c r="C121" s="33" t="s">
        <v>7</v>
      </c>
      <c r="D121" s="34" t="s">
        <v>8</v>
      </c>
      <c r="E121" s="34" t="s">
        <v>9</v>
      </c>
      <c r="F121" s="34" t="s">
        <v>27</v>
      </c>
      <c r="G121" s="34" t="s">
        <v>204</v>
      </c>
    </row>
    <row r="122" spans="2:9" ht="30.75" customHeight="1" x14ac:dyDescent="0.25">
      <c r="B122" s="25">
        <f>B118+1</f>
        <v>84</v>
      </c>
      <c r="C122" s="31" t="str">
        <f t="shared" ref="C122:C124" si="12">HYPERLINK(CONCATENATE("#",TEXT(B122,"00"),"!E9"),I122)</f>
        <v>Quantidade de projetos de extensão relacionados à sustentabilidade</v>
      </c>
      <c r="D122" s="39" t="s">
        <v>11</v>
      </c>
      <c r="E122" s="39" t="s">
        <v>172</v>
      </c>
      <c r="F122" s="39" t="s">
        <v>13</v>
      </c>
      <c r="G122" s="39" t="s">
        <v>206</v>
      </c>
      <c r="H122" t="str">
        <f t="shared" ref="H122:H124" si="13">IF(G122="Crescente","C",IF(G122="Decrescente","D",IF(G122="Neutra","N",IF(G122="Presença","P",IF(G122="Ausência","A","")))))</f>
        <v>C</v>
      </c>
      <c r="I122" t="s">
        <v>171</v>
      </c>
    </row>
    <row r="123" spans="2:9" ht="30.75" customHeight="1" x14ac:dyDescent="0.25">
      <c r="B123" s="25">
        <f t="shared" si="7"/>
        <v>85</v>
      </c>
      <c r="C123" s="31" t="str">
        <f t="shared" si="12"/>
        <v>Quantidade de eventos promovidos sobre sustentabilidade envolvendo a comunidade</v>
      </c>
      <c r="D123" s="39" t="s">
        <v>11</v>
      </c>
      <c r="E123" s="39" t="s">
        <v>174</v>
      </c>
      <c r="F123" s="39" t="s">
        <v>13</v>
      </c>
      <c r="G123" s="39" t="s">
        <v>206</v>
      </c>
      <c r="H123" t="str">
        <f t="shared" si="13"/>
        <v>C</v>
      </c>
      <c r="I123" t="s">
        <v>173</v>
      </c>
    </row>
    <row r="124" spans="2:9" ht="30.75" customHeight="1" x14ac:dyDescent="0.25">
      <c r="B124" s="25">
        <f t="shared" si="7"/>
        <v>86</v>
      </c>
      <c r="C124" s="31" t="str">
        <f t="shared" si="12"/>
        <v>Ouvidoria sustentável</v>
      </c>
      <c r="D124" s="39" t="s">
        <v>11</v>
      </c>
      <c r="E124" s="39" t="s">
        <v>176</v>
      </c>
      <c r="F124" s="39" t="s">
        <v>13</v>
      </c>
      <c r="G124" s="39" t="s">
        <v>207</v>
      </c>
      <c r="H124" t="str">
        <f t="shared" si="13"/>
        <v>P</v>
      </c>
      <c r="I124" t="s">
        <v>175</v>
      </c>
    </row>
    <row r="125" spans="2:9" x14ac:dyDescent="0.25">
      <c r="D125" s="26"/>
      <c r="E125" s="26"/>
      <c r="F125" s="26"/>
    </row>
  </sheetData>
  <sheetProtection sheet="1" objects="1" scenarios="1"/>
  <mergeCells count="11">
    <mergeCell ref="C5:F5"/>
    <mergeCell ref="C2:F2"/>
    <mergeCell ref="G2:K2"/>
    <mergeCell ref="C9:F9"/>
    <mergeCell ref="G9:K9"/>
    <mergeCell ref="C120:G120"/>
    <mergeCell ref="C20:G20"/>
    <mergeCell ref="C29:G29"/>
    <mergeCell ref="C55:G55"/>
    <mergeCell ref="C104:G104"/>
    <mergeCell ref="C111:G111"/>
  </mergeCells>
  <hyperlinks>
    <hyperlink ref="C13" location="Home!C20" display="Home!C20"/>
    <hyperlink ref="C14" location="Home!C29" display="Home!C29"/>
    <hyperlink ref="C15" location="Home!C55" display="Home!C55"/>
    <hyperlink ref="C16" location="Home!C104" display="Home!C104"/>
    <hyperlink ref="C17" location="Home!C111" display="Home!C111"/>
    <hyperlink ref="C18" location="Home!C120" display="Home!C120"/>
    <hyperlink ref="B20" location="Home!A1" display="↑"/>
    <hyperlink ref="B29" location="Home!A1" display="↑"/>
    <hyperlink ref="B55" location="Home!A1" display="↑"/>
    <hyperlink ref="B104" location="Home!A1" display="↑"/>
    <hyperlink ref="B111" location="Home!A1" display="↑"/>
    <hyperlink ref="B120" location="Home!A1" display="↑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9</v>
      </c>
      <c r="F2" s="42" t="str">
        <f>VLOOKUP(E2,Home!$B$22:$F$124,2,FALSE)</f>
        <v>Distribuição de terceirizados por função de atuação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Número de servidores contratados por função</v>
      </c>
    </row>
    <row r="5" spans="1:25" x14ac:dyDescent="0.25">
      <c r="E5" s="13" t="s">
        <v>199</v>
      </c>
      <c r="F5" t="str">
        <f>VLOOKUP(E2,Home!$B$22:$F$124,3,FALSE)</f>
        <v>Social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N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/>
      </c>
    </row>
    <row r="35" spans="5:11" ht="15.75" x14ac:dyDescent="0.25">
      <c r="E35" s="5"/>
      <c r="F35" s="6"/>
      <c r="G35" s="36" t="str">
        <f>IF($H$6&lt;&gt;"N","!","")</f>
        <v/>
      </c>
      <c r="H35" s="37" t="str">
        <f>IF($H$6&lt;&gt;"N","Atenção! Este indicador se comportou de forma indesejada.","")</f>
        <v/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60" priority="2" operator="equal">
      <formula>"!"</formula>
    </cfRule>
  </conditionalFormatting>
  <conditionalFormatting sqref="G9:G32">
    <cfRule type="cellIs" dxfId="159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10</v>
      </c>
      <c r="F2" s="42" t="str">
        <f>VLOOKUP(E2,Home!$B$22:$F$124,2,FALSE)</f>
        <v>Proporção entre os servidores docentes e técnicos pelo número de terceirizados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Número de servidores por terceirizado</v>
      </c>
    </row>
    <row r="5" spans="1:25" x14ac:dyDescent="0.25">
      <c r="E5" s="13" t="s">
        <v>199</v>
      </c>
      <c r="F5" t="str">
        <f>VLOOKUP(E2,Home!$B$22:$F$124,3,FALSE)</f>
        <v>Social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N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/>
      </c>
    </row>
    <row r="35" spans="5:11" ht="15.75" x14ac:dyDescent="0.25">
      <c r="E35" s="5"/>
      <c r="F35" s="6"/>
      <c r="G35" s="36" t="str">
        <f>IF($H$6&lt;&gt;"N","!","")</f>
        <v/>
      </c>
      <c r="H35" s="37" t="str">
        <f>IF($H$6&lt;&gt;"N","Atenção! Este indicador se comportou de forma indesejada.","")</f>
        <v/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58" priority="2" operator="equal">
      <formula>"!"</formula>
    </cfRule>
  </conditionalFormatting>
  <conditionalFormatting sqref="G9:G32">
    <cfRule type="cellIs" dxfId="157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11</v>
      </c>
      <c r="F2" s="42" t="str">
        <f>VLOOKUP(E2,Home!$B$22:$F$124,2,FALSE)</f>
        <v>Programa de aconselhamento sobre planejamento de carreira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Ausência / Presença de programa de aconselhamento sobre planejamento de carreira</v>
      </c>
    </row>
    <row r="5" spans="1:25" x14ac:dyDescent="0.25">
      <c r="E5" s="13" t="s">
        <v>199</v>
      </c>
      <c r="F5" t="str">
        <f>VLOOKUP(E2,Home!$B$22:$F$124,3,FALSE)</f>
        <v>Social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P</v>
      </c>
      <c r="I6" s="35" t="str">
        <f>IF(OR(H6="P",H6="A"),"Para representação em planilha e gráfico, preencha, no valor da variável, 1 (um) para Presença e 0 (zero) para Ausência","")</f>
        <v>Para representação em planilha e gráfico, preencha, no valor da variável, 1 (um) para Presença e 0 (zero) para Ausência</v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56" priority="2" operator="equal">
      <formula>"!"</formula>
    </cfRule>
  </conditionalFormatting>
  <conditionalFormatting sqref="G9:G32">
    <cfRule type="cellIs" dxfId="155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12</v>
      </c>
      <c r="F2" s="42" t="str">
        <f>VLOOKUP(E2,Home!$B$22:$F$124,2,FALSE)</f>
        <v>Programa de contratação de aprendizes ou estagiários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Ausência / Presença de programa de contratação de aprendizes ou estagiários</v>
      </c>
    </row>
    <row r="5" spans="1:25" x14ac:dyDescent="0.25">
      <c r="E5" s="13" t="s">
        <v>199</v>
      </c>
      <c r="F5" t="str">
        <f>VLOOKUP(E2,Home!$B$22:$F$124,3,FALSE)</f>
        <v>Social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P</v>
      </c>
      <c r="I6" s="35" t="str">
        <f>IF(OR(H6="P",H6="A"),"Para representação em planilha e gráfico, preencha, no valor da variável, 1 (um) para Presença e 0 (zero) para Ausência","")</f>
        <v>Para representação em planilha e gráfico, preencha, no valor da variável, 1 (um) para Presença e 0 (zero) para Ausência</v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54" priority="2" operator="equal">
      <formula>"!"</formula>
    </cfRule>
  </conditionalFormatting>
  <conditionalFormatting sqref="G9:G32">
    <cfRule type="cellIs" dxfId="153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13</v>
      </c>
      <c r="F2" s="42" t="str">
        <f>VLOOKUP(E2,Home!$B$22:$F$124,2,FALSE)</f>
        <v>Auxílio-alimentação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Ausência / Presença de auxílio-alimentação ou alimentação no local</v>
      </c>
    </row>
    <row r="5" spans="1:25" x14ac:dyDescent="0.25">
      <c r="E5" s="13" t="s">
        <v>199</v>
      </c>
      <c r="F5" t="str">
        <f>VLOOKUP(E2,Home!$B$22:$F$124,3,FALSE)</f>
        <v>Social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P</v>
      </c>
      <c r="I6" s="35" t="str">
        <f>IF(OR(H6="P",H6="A"),"Para representação em planilha e gráfico, preencha, no valor da variável, 1 (um) para Presença e 0 (zero) para Ausência","")</f>
        <v>Para representação em planilha e gráfico, preencha, no valor da variável, 1 (um) para Presença e 0 (zero) para Ausência</v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52" priority="2" operator="equal">
      <formula>"!"</formula>
    </cfRule>
  </conditionalFormatting>
  <conditionalFormatting sqref="G9:G32">
    <cfRule type="cellIs" dxfId="151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 t="s">
        <v>180</v>
      </c>
      <c r="F2" s="42" t="str">
        <f>VLOOKUP(E2,Home!$B$22:$F$124,2,FALSE)</f>
        <v>Plano de saúde (variável 1)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Ausência / Presença de plano de saúde</v>
      </c>
    </row>
    <row r="5" spans="1:25" x14ac:dyDescent="0.25">
      <c r="E5" s="13" t="s">
        <v>199</v>
      </c>
      <c r="F5" t="str">
        <f>VLOOKUP(E2,Home!$B$22:$F$124,3,FALSE)</f>
        <v>Social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P</v>
      </c>
      <c r="I6" s="35" t="str">
        <f>IF(OR(H6="P",H6="A"),"Para representação em planilha e gráfico, preencha, no valor da variável, 1 (um) para Presença e 0 (zero) para Ausência","")</f>
        <v>Para representação em planilha e gráfico, preencha, no valor da variável, 1 (um) para Presença e 0 (zero) para Ausência</v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50" priority="2" operator="equal">
      <formula>"!"</formula>
    </cfRule>
  </conditionalFormatting>
  <conditionalFormatting sqref="G9:G32">
    <cfRule type="cellIs" dxfId="149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 t="s">
        <v>181</v>
      </c>
      <c r="F2" s="42" t="str">
        <f>VLOOKUP(E2,Home!$B$22:$F$124,2,FALSE)</f>
        <v>Plano de saúde (variável 2)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Ausência / Presença de atendimento de saúde no local</v>
      </c>
    </row>
    <row r="5" spans="1:25" x14ac:dyDescent="0.25">
      <c r="E5" s="13" t="s">
        <v>199</v>
      </c>
      <c r="F5" t="str">
        <f>VLOOKUP(E2,Home!$B$22:$F$124,3,FALSE)</f>
        <v>Social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P</v>
      </c>
      <c r="I6" s="35" t="str">
        <f>IF(OR(H6="P",H6="A"),"Para representação em planilha e gráfico, preencha, no valor da variável, 1 (um) para Presença e 0 (zero) para Ausência","")</f>
        <v>Para representação em planilha e gráfico, preencha, no valor da variável, 1 (um) para Presença e 0 (zero) para Ausência</v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48" priority="2" operator="equal">
      <formula>"!"</formula>
    </cfRule>
  </conditionalFormatting>
  <conditionalFormatting sqref="G9:G32">
    <cfRule type="cellIs" dxfId="147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15</v>
      </c>
      <c r="F2" s="42" t="str">
        <f>VLOOKUP(E2,Home!$B$22:$F$124,2,FALSE)</f>
        <v>Servidores técnicos que atuam diretamente com serviços voltados para sustentabilidade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Ausência / Presença de técnicos que atuam em setores voltados para sustentabilidade</v>
      </c>
    </row>
    <row r="5" spans="1:25" x14ac:dyDescent="0.25">
      <c r="E5" s="13" t="s">
        <v>199</v>
      </c>
      <c r="F5" t="str">
        <f>VLOOKUP(E2,Home!$B$22:$F$124,3,FALSE)</f>
        <v>Social e ambiental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P</v>
      </c>
      <c r="I6" s="35" t="str">
        <f>IF(OR(H6="P",H6="A"),"Para representação em planilha e gráfico, preencha, no valor da variável, 1 (um) para Presença e 0 (zero) para Ausência","")</f>
        <v>Para representação em planilha e gráfico, preencha, no valor da variável, 1 (um) para Presença e 0 (zero) para Ausência</v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46" priority="2" operator="equal">
      <formula>"!"</formula>
    </cfRule>
  </conditionalFormatting>
  <conditionalFormatting sqref="G9:G32">
    <cfRule type="cellIs" dxfId="145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16</v>
      </c>
      <c r="F2" s="42" t="str">
        <f>VLOOKUP(E2,Home!$B$22:$F$124,2,FALSE)</f>
        <v>Quantidade de técnico-administrativos com qualificação / capacitação na área de sustentabilidade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Número de técnico-administrativos com formação em alguma área voltada para a sustentabilidade</v>
      </c>
    </row>
    <row r="5" spans="1:25" x14ac:dyDescent="0.25">
      <c r="E5" s="13" t="s">
        <v>199</v>
      </c>
      <c r="F5" t="str">
        <f>VLOOKUP(E2,Home!$B$22:$F$124,3,FALSE)</f>
        <v>Social e ambiental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C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44" priority="2" operator="equal">
      <formula>"!"</formula>
    </cfRule>
  </conditionalFormatting>
  <conditionalFormatting sqref="G9:G32">
    <cfRule type="cellIs" dxfId="143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17</v>
      </c>
      <c r="F2" s="42" t="str">
        <f>VLOOKUP(E2,Home!$B$22:$F$124,2,FALSE)</f>
        <v>Gastos institucionais com técnico-administrativos lotados no campus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Total de gastos, em real, com remuneração dos técnico-administrativos lotados no campus</v>
      </c>
    </row>
    <row r="5" spans="1:25" x14ac:dyDescent="0.25">
      <c r="E5" s="13" t="s">
        <v>199</v>
      </c>
      <c r="F5" t="str">
        <f>VLOOKUP(E2,Home!$B$22:$F$124,3,FALSE)</f>
        <v>Econômico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N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/>
      </c>
    </row>
    <row r="35" spans="5:11" ht="15.75" x14ac:dyDescent="0.25">
      <c r="E35" s="5"/>
      <c r="F35" s="6"/>
      <c r="G35" s="36" t="str">
        <f>IF($H$6&lt;&gt;"N","!","")</f>
        <v/>
      </c>
      <c r="H35" s="37" t="str">
        <f>IF($H$6&lt;&gt;"N","Atenção! Este indicador se comportou de forma indesejada.","")</f>
        <v/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42" priority="2" operator="equal">
      <formula>"!"</formula>
    </cfRule>
  </conditionalFormatting>
  <conditionalFormatting sqref="G9:G32">
    <cfRule type="cellIs" dxfId="141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2:Y38"/>
  <sheetViews>
    <sheetView showGridLines="0" workbookViewId="0">
      <selection activeCell="A2" sqref="A2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1</v>
      </c>
      <c r="F2" s="42" t="str">
        <f>VLOOKUP(E2,Home!$B$22:$F$124,2,FALSE)</f>
        <v>Distribuição de alunos do campus por curso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Número de alunos do por curso</v>
      </c>
    </row>
    <row r="5" spans="1:25" x14ac:dyDescent="0.25">
      <c r="E5" s="13" t="s">
        <v>199</v>
      </c>
      <c r="F5" t="str">
        <f>VLOOKUP(E2,Home!$B$22:$F$124,3,FALSE)</f>
        <v>Social e ambiental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N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/>
      </c>
    </row>
    <row r="35" spans="5:11" ht="15.75" x14ac:dyDescent="0.25">
      <c r="E35" s="5"/>
      <c r="F35" s="6"/>
      <c r="G35" s="36" t="str">
        <f>IF($H$6&lt;&gt;"N","!","")</f>
        <v/>
      </c>
      <c r="H35" s="37" t="str">
        <f>IF($H$6&lt;&gt;"N","Atenção! Este indicador se comportou de forma indesejada.","")</f>
        <v/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G9:G32">
    <cfRule type="cellIs" dxfId="176" priority="3" operator="equal">
      <formula>"!"</formula>
    </cfRule>
  </conditionalFormatting>
  <conditionalFormatting sqref="F9:F32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75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0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18</v>
      </c>
      <c r="F2" s="42" t="str">
        <f>VLOOKUP(E2,Home!$B$22:$F$124,2,FALSE)</f>
        <v>Cursos de capacitação voltados para a sustentabilidade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Número de servidores capacitados por número total de servidores</v>
      </c>
    </row>
    <row r="5" spans="1:25" x14ac:dyDescent="0.25">
      <c r="E5" s="13" t="s">
        <v>199</v>
      </c>
      <c r="F5" t="str">
        <f>VLOOKUP(E2,Home!$B$22:$F$124,3,FALSE)</f>
        <v>Social e ambiental</v>
      </c>
    </row>
    <row r="6" spans="1:25" x14ac:dyDescent="0.25">
      <c r="E6" s="13" t="s">
        <v>200</v>
      </c>
      <c r="F6" t="str">
        <f>VLOOKUP(E2,Home!$B$22:$F$124,5,FALSE)</f>
        <v>Anual</v>
      </c>
      <c r="H6" s="29" t="str">
        <f>VLOOKUP(E2,Home!$B$22:$H$124,7,FALSE)</f>
        <v>C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Ano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>
        <f>IF(E$8="Semestre",CONCATENATE(TEXT(C9,"00"),"/",D9),IF(E$8="Mês",CONCATENATE(TEXT(B9,"00"),"/",D9),IF(E$8="Ano",D9,"")))</f>
        <v>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2024</v>
      </c>
      <c r="E10" s="3">
        <f t="shared" ref="E10:E32" si="0">IF(E$8="Semestre",CONCATENATE(TEXT(C10,"00"),"/",D10),IF(E$8="Mês",CONCATENATE(TEXT(B10,"00"),"/",D10),IF(E$8="Ano",D10,"")))</f>
        <v>2024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2025</v>
      </c>
      <c r="E11" s="3">
        <f t="shared" si="0"/>
        <v>2025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2026</v>
      </c>
      <c r="E12" s="3">
        <f t="shared" si="0"/>
        <v>2026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2027</v>
      </c>
      <c r="E13" s="3">
        <f t="shared" si="0"/>
        <v>2027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2028</v>
      </c>
      <c r="E14" s="3">
        <f t="shared" si="0"/>
        <v>2028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2029</v>
      </c>
      <c r="E15" s="3">
        <f t="shared" si="0"/>
        <v>2029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2030</v>
      </c>
      <c r="E16" s="3">
        <f t="shared" si="0"/>
        <v>2030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2031</v>
      </c>
      <c r="E17" s="3">
        <f t="shared" si="0"/>
        <v>2031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2032</v>
      </c>
      <c r="E18" s="3">
        <f t="shared" si="0"/>
        <v>2032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2033</v>
      </c>
      <c r="E19" s="3">
        <f t="shared" si="0"/>
        <v>2033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2034</v>
      </c>
      <c r="E20" s="3">
        <f t="shared" si="0"/>
        <v>2034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2035</v>
      </c>
      <c r="E21" s="3">
        <f t="shared" si="0"/>
        <v>2035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2036</v>
      </c>
      <c r="E22" s="3">
        <f t="shared" si="0"/>
        <v>2036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2037</v>
      </c>
      <c r="E23" s="3">
        <f t="shared" si="0"/>
        <v>2037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2038</v>
      </c>
      <c r="E24" s="3">
        <f t="shared" si="0"/>
        <v>2038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2039</v>
      </c>
      <c r="E25" s="3">
        <f t="shared" si="0"/>
        <v>2039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2040</v>
      </c>
      <c r="E26" s="3">
        <f t="shared" si="0"/>
        <v>2040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2041</v>
      </c>
      <c r="E27" s="3">
        <f t="shared" si="0"/>
        <v>2041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2042</v>
      </c>
      <c r="E28" s="3">
        <f t="shared" si="0"/>
        <v>2042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2043</v>
      </c>
      <c r="E29" s="3">
        <f t="shared" si="0"/>
        <v>2043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2044</v>
      </c>
      <c r="E30" s="3">
        <f t="shared" si="0"/>
        <v>2044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2045</v>
      </c>
      <c r="E31" s="3">
        <f t="shared" si="0"/>
        <v>2045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2046</v>
      </c>
      <c r="E32" s="4">
        <f t="shared" si="0"/>
        <v>2046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40" priority="2" operator="equal">
      <formula>"!"</formula>
    </cfRule>
  </conditionalFormatting>
  <conditionalFormatting sqref="G9:G32">
    <cfRule type="cellIs" dxfId="139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1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19</v>
      </c>
      <c r="F2" s="42" t="str">
        <f>VLOOKUP(E2,Home!$B$22:$F$124,2,FALSE)</f>
        <v>Ações de sensibilização de servidores para a sustentabilidade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Número de ações promovidas</v>
      </c>
    </row>
    <row r="5" spans="1:25" x14ac:dyDescent="0.25">
      <c r="E5" s="13" t="s">
        <v>199</v>
      </c>
      <c r="F5" t="str">
        <f>VLOOKUP(E2,Home!$B$22:$F$124,3,FALSE)</f>
        <v>Social</v>
      </c>
    </row>
    <row r="6" spans="1:25" x14ac:dyDescent="0.25">
      <c r="E6" s="13" t="s">
        <v>200</v>
      </c>
      <c r="F6" t="str">
        <f>VLOOKUP(E2,Home!$B$22:$F$124,5,FALSE)</f>
        <v>Anual</v>
      </c>
      <c r="H6" s="29" t="str">
        <f>VLOOKUP(E2,Home!$B$22:$H$124,7,FALSE)</f>
        <v>C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Ano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>
        <f>IF(E$8="Semestre",CONCATENATE(TEXT(C9,"00"),"/",D9),IF(E$8="Mês",CONCATENATE(TEXT(B9,"00"),"/",D9),IF(E$8="Ano",D9,"")))</f>
        <v>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2024</v>
      </c>
      <c r="E10" s="3">
        <f t="shared" ref="E10:E32" si="0">IF(E$8="Semestre",CONCATENATE(TEXT(C10,"00"),"/",D10),IF(E$8="Mês",CONCATENATE(TEXT(B10,"00"),"/",D10),IF(E$8="Ano",D10,"")))</f>
        <v>2024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2025</v>
      </c>
      <c r="E11" s="3">
        <f t="shared" si="0"/>
        <v>2025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2026</v>
      </c>
      <c r="E12" s="3">
        <f t="shared" si="0"/>
        <v>2026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2027</v>
      </c>
      <c r="E13" s="3">
        <f t="shared" si="0"/>
        <v>2027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2028</v>
      </c>
      <c r="E14" s="3">
        <f t="shared" si="0"/>
        <v>2028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2029</v>
      </c>
      <c r="E15" s="3">
        <f t="shared" si="0"/>
        <v>2029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2030</v>
      </c>
      <c r="E16" s="3">
        <f t="shared" si="0"/>
        <v>2030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2031</v>
      </c>
      <c r="E17" s="3">
        <f t="shared" si="0"/>
        <v>2031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2032</v>
      </c>
      <c r="E18" s="3">
        <f t="shared" si="0"/>
        <v>2032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2033</v>
      </c>
      <c r="E19" s="3">
        <f t="shared" si="0"/>
        <v>2033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2034</v>
      </c>
      <c r="E20" s="3">
        <f t="shared" si="0"/>
        <v>2034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2035</v>
      </c>
      <c r="E21" s="3">
        <f t="shared" si="0"/>
        <v>2035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2036</v>
      </c>
      <c r="E22" s="3">
        <f t="shared" si="0"/>
        <v>2036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2037</v>
      </c>
      <c r="E23" s="3">
        <f t="shared" si="0"/>
        <v>2037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2038</v>
      </c>
      <c r="E24" s="3">
        <f t="shared" si="0"/>
        <v>2038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2039</v>
      </c>
      <c r="E25" s="3">
        <f t="shared" si="0"/>
        <v>2039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2040</v>
      </c>
      <c r="E26" s="3">
        <f t="shared" si="0"/>
        <v>2040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2041</v>
      </c>
      <c r="E27" s="3">
        <f t="shared" si="0"/>
        <v>2041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2042</v>
      </c>
      <c r="E28" s="3">
        <f t="shared" si="0"/>
        <v>2042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2043</v>
      </c>
      <c r="E29" s="3">
        <f t="shared" si="0"/>
        <v>2043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2044</v>
      </c>
      <c r="E30" s="3">
        <f t="shared" si="0"/>
        <v>2044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2045</v>
      </c>
      <c r="E31" s="3">
        <f t="shared" si="0"/>
        <v>2045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2046</v>
      </c>
      <c r="E32" s="4">
        <f t="shared" si="0"/>
        <v>2046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38" priority="2" operator="equal">
      <formula>"!"</formula>
    </cfRule>
  </conditionalFormatting>
  <conditionalFormatting sqref="G9:G32">
    <cfRule type="cellIs" dxfId="137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2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20</v>
      </c>
      <c r="F2" s="42" t="str">
        <f>VLOOKUP(E2,Home!$B$22:$F$124,2,FALSE)</f>
        <v>Ações de sensibilização para a sustentabilidade dirigidas à comunidade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Número de ações promovidas</v>
      </c>
    </row>
    <row r="5" spans="1:25" x14ac:dyDescent="0.25">
      <c r="E5" s="13" t="s">
        <v>199</v>
      </c>
      <c r="F5" t="str">
        <f>VLOOKUP(E2,Home!$B$22:$F$124,3,FALSE)</f>
        <v>Social</v>
      </c>
    </row>
    <row r="6" spans="1:25" x14ac:dyDescent="0.25">
      <c r="E6" s="13" t="s">
        <v>200</v>
      </c>
      <c r="F6" t="str">
        <f>VLOOKUP(E2,Home!$B$22:$F$124,5,FALSE)</f>
        <v>Anual</v>
      </c>
      <c r="H6" s="29" t="str">
        <f>VLOOKUP(E2,Home!$B$22:$H$124,7,FALSE)</f>
        <v>C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Ano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>
        <f>IF(E$8="Semestre",CONCATENATE(TEXT(C9,"00"),"/",D9),IF(E$8="Mês",CONCATENATE(TEXT(B9,"00"),"/",D9),IF(E$8="Ano",D9,"")))</f>
        <v>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2024</v>
      </c>
      <c r="E10" s="3">
        <f t="shared" ref="E10:E32" si="0">IF(E$8="Semestre",CONCATENATE(TEXT(C10,"00"),"/",D10),IF(E$8="Mês",CONCATENATE(TEXT(B10,"00"),"/",D10),IF(E$8="Ano",D10,"")))</f>
        <v>2024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2025</v>
      </c>
      <c r="E11" s="3">
        <f t="shared" si="0"/>
        <v>2025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2026</v>
      </c>
      <c r="E12" s="3">
        <f t="shared" si="0"/>
        <v>2026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2027</v>
      </c>
      <c r="E13" s="3">
        <f t="shared" si="0"/>
        <v>2027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2028</v>
      </c>
      <c r="E14" s="3">
        <f t="shared" si="0"/>
        <v>2028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2029</v>
      </c>
      <c r="E15" s="3">
        <f t="shared" si="0"/>
        <v>2029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2030</v>
      </c>
      <c r="E16" s="3">
        <f t="shared" si="0"/>
        <v>2030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2031</v>
      </c>
      <c r="E17" s="3">
        <f t="shared" si="0"/>
        <v>2031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2032</v>
      </c>
      <c r="E18" s="3">
        <f t="shared" si="0"/>
        <v>2032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2033</v>
      </c>
      <c r="E19" s="3">
        <f t="shared" si="0"/>
        <v>2033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2034</v>
      </c>
      <c r="E20" s="3">
        <f t="shared" si="0"/>
        <v>2034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2035</v>
      </c>
      <c r="E21" s="3">
        <f t="shared" si="0"/>
        <v>2035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2036</v>
      </c>
      <c r="E22" s="3">
        <f t="shared" si="0"/>
        <v>2036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2037</v>
      </c>
      <c r="E23" s="3">
        <f t="shared" si="0"/>
        <v>2037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2038</v>
      </c>
      <c r="E24" s="3">
        <f t="shared" si="0"/>
        <v>2038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2039</v>
      </c>
      <c r="E25" s="3">
        <f t="shared" si="0"/>
        <v>2039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2040</v>
      </c>
      <c r="E26" s="3">
        <f t="shared" si="0"/>
        <v>2040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2041</v>
      </c>
      <c r="E27" s="3">
        <f t="shared" si="0"/>
        <v>2041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2042</v>
      </c>
      <c r="E28" s="3">
        <f t="shared" si="0"/>
        <v>2042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2043</v>
      </c>
      <c r="E29" s="3">
        <f t="shared" si="0"/>
        <v>2043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2044</v>
      </c>
      <c r="E30" s="3">
        <f t="shared" si="0"/>
        <v>2044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2045</v>
      </c>
      <c r="E31" s="3">
        <f t="shared" si="0"/>
        <v>2045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2046</v>
      </c>
      <c r="E32" s="4">
        <f t="shared" si="0"/>
        <v>2046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36" priority="2" operator="equal">
      <formula>"!"</formula>
    </cfRule>
  </conditionalFormatting>
  <conditionalFormatting sqref="G9:G32">
    <cfRule type="cellIs" dxfId="135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3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21</v>
      </c>
      <c r="F2" s="42" t="str">
        <f>VLOOKUP(E2,Home!$B$22:$F$124,2,FALSE)</f>
        <v>Ações realizadas para promoção de saúde e qualidade de vida dos funcionários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Número de ações promovidas</v>
      </c>
    </row>
    <row r="5" spans="1:25" x14ac:dyDescent="0.25">
      <c r="E5" s="13" t="s">
        <v>199</v>
      </c>
      <c r="F5" t="str">
        <f>VLOOKUP(E2,Home!$B$22:$F$124,3,FALSE)</f>
        <v>Social</v>
      </c>
    </row>
    <row r="6" spans="1:25" x14ac:dyDescent="0.25">
      <c r="E6" s="13" t="s">
        <v>200</v>
      </c>
      <c r="F6" t="str">
        <f>VLOOKUP(E2,Home!$B$22:$F$124,5,FALSE)</f>
        <v>Anual</v>
      </c>
      <c r="H6" s="29" t="str">
        <f>VLOOKUP(E2,Home!$B$22:$H$124,7,FALSE)</f>
        <v>C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Ano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>
        <f>IF(E$8="Semestre",CONCATENATE(TEXT(C9,"00"),"/",D9),IF(E$8="Mês",CONCATENATE(TEXT(B9,"00"),"/",D9),IF(E$8="Ano",D9,"")))</f>
        <v>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2024</v>
      </c>
      <c r="E10" s="3">
        <f t="shared" ref="E10:E32" si="0">IF(E$8="Semestre",CONCATENATE(TEXT(C10,"00"),"/",D10),IF(E$8="Mês",CONCATENATE(TEXT(B10,"00"),"/",D10),IF(E$8="Ano",D10,"")))</f>
        <v>2024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2025</v>
      </c>
      <c r="E11" s="3">
        <f t="shared" si="0"/>
        <v>2025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2026</v>
      </c>
      <c r="E12" s="3">
        <f t="shared" si="0"/>
        <v>2026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2027</v>
      </c>
      <c r="E13" s="3">
        <f t="shared" si="0"/>
        <v>2027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2028</v>
      </c>
      <c r="E14" s="3">
        <f t="shared" si="0"/>
        <v>2028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2029</v>
      </c>
      <c r="E15" s="3">
        <f t="shared" si="0"/>
        <v>2029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2030</v>
      </c>
      <c r="E16" s="3">
        <f t="shared" si="0"/>
        <v>2030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2031</v>
      </c>
      <c r="E17" s="3">
        <f t="shared" si="0"/>
        <v>2031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2032</v>
      </c>
      <c r="E18" s="3">
        <f t="shared" si="0"/>
        <v>2032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2033</v>
      </c>
      <c r="E19" s="3">
        <f t="shared" si="0"/>
        <v>2033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2034</v>
      </c>
      <c r="E20" s="3">
        <f t="shared" si="0"/>
        <v>2034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2035</v>
      </c>
      <c r="E21" s="3">
        <f t="shared" si="0"/>
        <v>2035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2036</v>
      </c>
      <c r="E22" s="3">
        <f t="shared" si="0"/>
        <v>2036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2037</v>
      </c>
      <c r="E23" s="3">
        <f t="shared" si="0"/>
        <v>2037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2038</v>
      </c>
      <c r="E24" s="3">
        <f t="shared" si="0"/>
        <v>2038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2039</v>
      </c>
      <c r="E25" s="3">
        <f t="shared" si="0"/>
        <v>2039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2040</v>
      </c>
      <c r="E26" s="3">
        <f t="shared" si="0"/>
        <v>2040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2041</v>
      </c>
      <c r="E27" s="3">
        <f t="shared" si="0"/>
        <v>2041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2042</v>
      </c>
      <c r="E28" s="3">
        <f t="shared" si="0"/>
        <v>2042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2043</v>
      </c>
      <c r="E29" s="3">
        <f t="shared" si="0"/>
        <v>2043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2044</v>
      </c>
      <c r="E30" s="3">
        <f t="shared" si="0"/>
        <v>2044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2045</v>
      </c>
      <c r="E31" s="3">
        <f t="shared" si="0"/>
        <v>2045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2046</v>
      </c>
      <c r="E32" s="4">
        <f t="shared" si="0"/>
        <v>2046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34" priority="2" operator="equal">
      <formula>"!"</formula>
    </cfRule>
  </conditionalFormatting>
  <conditionalFormatting sqref="G9:G32">
    <cfRule type="cellIs" dxfId="133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4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22</v>
      </c>
      <c r="F2" s="42" t="str">
        <f>VLOOKUP(E2,Home!$B$22:$F$124,2,FALSE)</f>
        <v>Servidores lotados em locais considerados insalubres / periculosos / radioativos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Número de servidores por lotação</v>
      </c>
    </row>
    <row r="5" spans="1:25" x14ac:dyDescent="0.25">
      <c r="E5" s="13" t="s">
        <v>199</v>
      </c>
      <c r="F5" t="str">
        <f>VLOOKUP(E2,Home!$B$22:$F$124,3,FALSE)</f>
        <v>Social e ambiental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D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G35">
    <cfRule type="cellIs" dxfId="132" priority="3" operator="equal">
      <formula>"!"</formula>
    </cfRule>
  </conditionalFormatting>
  <conditionalFormatting sqref="G9:G32">
    <cfRule type="cellIs" dxfId="131" priority="2" operator="equal">
      <formula>"!"</formula>
    </cfRule>
  </conditionalFormatting>
  <conditionalFormatting sqref="F9:F3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5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23</v>
      </c>
      <c r="F2" s="42" t="str">
        <f>VLOOKUP(E2,Home!$B$22:$F$124,2,FALSE)</f>
        <v>Número de relatos de acidentes ocorridos no local de trabalho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Número de acidentes relatados no campus</v>
      </c>
    </row>
    <row r="5" spans="1:25" x14ac:dyDescent="0.25">
      <c r="E5" s="13" t="s">
        <v>199</v>
      </c>
      <c r="F5" t="str">
        <f>VLOOKUP(E2,Home!$B$22:$F$124,3,FALSE)</f>
        <v>Social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D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G35">
    <cfRule type="cellIs" dxfId="130" priority="3" operator="equal">
      <formula>"!"</formula>
    </cfRule>
  </conditionalFormatting>
  <conditionalFormatting sqref="G9:G32">
    <cfRule type="cellIs" dxfId="129" priority="2" operator="equal">
      <formula>"!"</formula>
    </cfRule>
  </conditionalFormatting>
  <conditionalFormatting sqref="F9:F3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6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24</v>
      </c>
      <c r="F2" s="42" t="str">
        <f>VLOOKUP(E2,Home!$B$22:$F$124,2,FALSE)</f>
        <v>Quantidade de absenteísmo relacionado ao tratamento de doenças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Número de solicitantes e número médio de ausências por solicitante</v>
      </c>
    </row>
    <row r="5" spans="1:25" x14ac:dyDescent="0.25">
      <c r="E5" s="13" t="s">
        <v>199</v>
      </c>
      <c r="F5" t="str">
        <f>VLOOKUP(E2,Home!$B$22:$F$124,3,FALSE)</f>
        <v>Social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D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G35">
    <cfRule type="cellIs" dxfId="128" priority="3" operator="equal">
      <formula>"!"</formula>
    </cfRule>
  </conditionalFormatting>
  <conditionalFormatting sqref="G9:G32">
    <cfRule type="cellIs" dxfId="127" priority="2" operator="equal">
      <formula>"!"</formula>
    </cfRule>
  </conditionalFormatting>
  <conditionalFormatting sqref="F9:F3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7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 t="s">
        <v>184</v>
      </c>
      <c r="F2" s="42" t="str">
        <f>VLOOKUP(E2,Home!$B$22:$F$124,2,FALSE)</f>
        <v>Política de acessibilidade (variável 1)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Ausência / Presença de política de acessibilidade</v>
      </c>
    </row>
    <row r="5" spans="1:25" x14ac:dyDescent="0.25">
      <c r="E5" s="13" t="s">
        <v>199</v>
      </c>
      <c r="F5" t="str">
        <f>VLOOKUP(E2,Home!$B$22:$F$124,3,FALSE)</f>
        <v>Social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P</v>
      </c>
      <c r="I6" s="35" t="str">
        <f>IF(OR(H6="P",H6="A"),"Para representação em planilha e gráfico, preencha, no valor da variável, 1 (um) para Presença e 0 (zero) para Ausência","")</f>
        <v>Para representação em planilha e gráfico, preencha, no valor da variável, 1 (um) para Presença e 0 (zero) para Ausência</v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26" priority="2" operator="equal">
      <formula>"!"</formula>
    </cfRule>
  </conditionalFormatting>
  <conditionalFormatting sqref="G9:G32">
    <cfRule type="cellIs" dxfId="125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8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 t="s">
        <v>185</v>
      </c>
      <c r="F2" s="42" t="str">
        <f>VLOOKUP(E2,Home!$B$22:$F$124,2,FALSE)</f>
        <v>Política de acessibilidade (variável 2)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Número de carências em acessibilidade no campus</v>
      </c>
    </row>
    <row r="5" spans="1:25" x14ac:dyDescent="0.25">
      <c r="E5" s="13" t="s">
        <v>199</v>
      </c>
      <c r="F5" t="str">
        <f>VLOOKUP(E2,Home!$B$22:$F$124,3,FALSE)</f>
        <v>Social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N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/>
      </c>
    </row>
    <row r="35" spans="5:11" ht="15.75" x14ac:dyDescent="0.25">
      <c r="E35" s="5"/>
      <c r="F35" s="6"/>
      <c r="G35" s="36" t="str">
        <f>IF($H$6&lt;&gt;"N","!","")</f>
        <v/>
      </c>
      <c r="H35" s="37" t="str">
        <f>IF($H$6&lt;&gt;"N","Atenção! Este indicador se comportou de forma indesejada.","")</f>
        <v/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24" priority="2" operator="equal">
      <formula>"!"</formula>
    </cfRule>
  </conditionalFormatting>
  <conditionalFormatting sqref="G9:G32">
    <cfRule type="cellIs" dxfId="123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9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26</v>
      </c>
      <c r="F2" s="42" t="str">
        <f>VLOOKUP(E2,Home!$B$22:$F$124,2,FALSE)</f>
        <v>Política de contratação de pessoas com deficiência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Ausência / Presença de política de contratação de pessoas com deficiência</v>
      </c>
    </row>
    <row r="5" spans="1:25" x14ac:dyDescent="0.25">
      <c r="E5" s="13" t="s">
        <v>199</v>
      </c>
      <c r="F5" t="str">
        <f>VLOOKUP(E2,Home!$B$22:$F$124,3,FALSE)</f>
        <v>Social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P</v>
      </c>
      <c r="I6" s="35" t="str">
        <f>IF(OR(H6="P",H6="A"),"Para representação em planilha e gráfico, preencha, no valor da variável, 1 (um) para Presença e 0 (zero) para Ausência","")</f>
        <v>Para representação em planilha e gráfico, preencha, no valor da variável, 1 (um) para Presença e 0 (zero) para Ausência</v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22" priority="2" operator="equal">
      <formula>"!"</formula>
    </cfRule>
  </conditionalFormatting>
  <conditionalFormatting sqref="G9:G32">
    <cfRule type="cellIs" dxfId="121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2</v>
      </c>
      <c r="F2" s="42" t="str">
        <f>VLOOKUP(E2,Home!$B$22:$F$124,2,FALSE)</f>
        <v>Distribuição de docentes do campus por curso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Número de docentes por curso</v>
      </c>
    </row>
    <row r="5" spans="1:25" x14ac:dyDescent="0.25">
      <c r="E5" s="13" t="s">
        <v>199</v>
      </c>
      <c r="F5" t="str">
        <f>VLOOKUP(E2,Home!$B$22:$F$124,3,FALSE)</f>
        <v>Social e ambiental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N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/>
      </c>
    </row>
    <row r="35" spans="5:11" ht="15.75" x14ac:dyDescent="0.25">
      <c r="E35" s="5"/>
      <c r="F35" s="6"/>
      <c r="G35" s="36" t="str">
        <f>IF($H$6&lt;&gt;"N","!","")</f>
        <v/>
      </c>
      <c r="H35" s="37" t="str">
        <f>IF($H$6&lt;&gt;"N","Atenção! Este indicador se comportou de forma indesejada.","")</f>
        <v/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74" priority="2" operator="equal">
      <formula>"!"</formula>
    </cfRule>
  </conditionalFormatting>
  <conditionalFormatting sqref="G9:G32">
    <cfRule type="cellIs" dxfId="173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0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27</v>
      </c>
      <c r="F2" s="42" t="str">
        <f>VLOOKUP(E2,Home!$B$22:$F$124,2,FALSE)</f>
        <v>Avaliação da satisfação do funcionário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Ausência / Presença de avaliação da satisfação do funcionário</v>
      </c>
    </row>
    <row r="5" spans="1:25" x14ac:dyDescent="0.25">
      <c r="E5" s="13" t="s">
        <v>199</v>
      </c>
      <c r="F5" t="str">
        <f>VLOOKUP(E2,Home!$B$22:$F$124,3,FALSE)</f>
        <v>Social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P</v>
      </c>
      <c r="I6" s="35" t="str">
        <f>IF(OR(H6="P",H6="A"),"Para representação em planilha e gráfico, preencha, no valor da variável, 1 (um) para Presença e 0 (zero) para Ausência","")</f>
        <v>Para representação em planilha e gráfico, preencha, no valor da variável, 1 (um) para Presença e 0 (zero) para Ausência</v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20" priority="2" operator="equal">
      <formula>"!"</formula>
    </cfRule>
  </conditionalFormatting>
  <conditionalFormatting sqref="G9:G32">
    <cfRule type="cellIs" dxfId="119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1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28</v>
      </c>
      <c r="F2" s="42" t="str">
        <f>VLOOKUP(E2,Home!$B$22:$F$124,2,FALSE)</f>
        <v>Quantidade de papel consumido por usuário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Resmas de papel por usuário</v>
      </c>
    </row>
    <row r="5" spans="1:25" x14ac:dyDescent="0.25">
      <c r="E5" s="13" t="s">
        <v>199</v>
      </c>
      <c r="F5" t="str">
        <f>VLOOKUP(E2,Home!$B$22:$F$124,3,FALSE)</f>
        <v>Ambiental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D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G35">
    <cfRule type="cellIs" dxfId="118" priority="3" operator="equal">
      <formula>"!"</formula>
    </cfRule>
  </conditionalFormatting>
  <conditionalFormatting sqref="G9:G32">
    <cfRule type="cellIs" dxfId="117" priority="2" operator="equal">
      <formula>"!"</formula>
    </cfRule>
  </conditionalFormatting>
  <conditionalFormatting sqref="F9:F3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2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29</v>
      </c>
      <c r="F2" s="42" t="str">
        <f>VLOOKUP(E2,Home!$B$22:$F$124,2,FALSE)</f>
        <v>Quantidade de papel toalha consumido por usuário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Quantidade de papel toalha por usuário</v>
      </c>
    </row>
    <row r="5" spans="1:25" x14ac:dyDescent="0.25">
      <c r="E5" s="13" t="s">
        <v>199</v>
      </c>
      <c r="F5" t="str">
        <f>VLOOKUP(E2,Home!$B$22:$F$124,3,FALSE)</f>
        <v>Ambiental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D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G35">
    <cfRule type="cellIs" dxfId="116" priority="3" operator="equal">
      <formula>"!"</formula>
    </cfRule>
  </conditionalFormatting>
  <conditionalFormatting sqref="G9:G32">
    <cfRule type="cellIs" dxfId="115" priority="2" operator="equal">
      <formula>"!"</formula>
    </cfRule>
  </conditionalFormatting>
  <conditionalFormatting sqref="F9:F3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3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30</v>
      </c>
      <c r="F2" s="42" t="str">
        <f>VLOOKUP(E2,Home!$B$22:$F$124,2,FALSE)</f>
        <v>Quantidade de copos descartáveis consumidos por usuário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Copos por usuário</v>
      </c>
    </row>
    <row r="5" spans="1:25" x14ac:dyDescent="0.25">
      <c r="E5" s="13" t="s">
        <v>199</v>
      </c>
      <c r="F5" t="str">
        <f>VLOOKUP(E2,Home!$B$22:$F$124,3,FALSE)</f>
        <v>Ambiental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D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G35">
    <cfRule type="cellIs" dxfId="114" priority="3" operator="equal">
      <formula>"!"</formula>
    </cfRule>
  </conditionalFormatting>
  <conditionalFormatting sqref="G9:G32">
    <cfRule type="cellIs" dxfId="113" priority="2" operator="equal">
      <formula>"!"</formula>
    </cfRule>
  </conditionalFormatting>
  <conditionalFormatting sqref="F9:F3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4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31</v>
      </c>
      <c r="F2" s="42" t="str">
        <f>VLOOKUP(E2,Home!$B$22:$F$124,2,FALSE)</f>
        <v>Quantidade de utensílios descartáveis consumidos por usuário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Utensílios por usuário</v>
      </c>
    </row>
    <row r="5" spans="1:25" x14ac:dyDescent="0.25">
      <c r="E5" s="13" t="s">
        <v>199</v>
      </c>
      <c r="F5" t="str">
        <f>VLOOKUP(E2,Home!$B$22:$F$124,3,FALSE)</f>
        <v>Ambiental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D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G35">
    <cfRule type="cellIs" dxfId="112" priority="3" operator="equal">
      <formula>"!"</formula>
    </cfRule>
  </conditionalFormatting>
  <conditionalFormatting sqref="G9:G32">
    <cfRule type="cellIs" dxfId="111" priority="2" operator="equal">
      <formula>"!"</formula>
    </cfRule>
  </conditionalFormatting>
  <conditionalFormatting sqref="F9:F3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5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32</v>
      </c>
      <c r="F2" s="42" t="str">
        <f>VLOOKUP(E2,Home!$B$22:$F$124,2,FALSE)</f>
        <v>Quantidade de toners / cartuchos utilizados por usuário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Toners / cartuchos por usuário</v>
      </c>
    </row>
    <row r="5" spans="1:25" x14ac:dyDescent="0.25">
      <c r="E5" s="13" t="s">
        <v>199</v>
      </c>
      <c r="F5" t="str">
        <f>VLOOKUP(E2,Home!$B$22:$F$124,3,FALSE)</f>
        <v>Ambiental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D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G35">
    <cfRule type="cellIs" dxfId="110" priority="3" operator="equal">
      <formula>"!"</formula>
    </cfRule>
  </conditionalFormatting>
  <conditionalFormatting sqref="G9:G32">
    <cfRule type="cellIs" dxfId="109" priority="2" operator="equal">
      <formula>"!"</formula>
    </cfRule>
  </conditionalFormatting>
  <conditionalFormatting sqref="F9:F3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6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33</v>
      </c>
      <c r="F2" s="42" t="str">
        <f>VLOOKUP(E2,Home!$B$22:$F$124,2,FALSE)</f>
        <v>Quantidade total de toners / cartuchos recicláveis / reutilizados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Número de toners / cartuchos reutilizados por número total de toners / cartuchos</v>
      </c>
    </row>
    <row r="5" spans="1:25" x14ac:dyDescent="0.25">
      <c r="E5" s="13" t="s">
        <v>199</v>
      </c>
      <c r="F5" t="str">
        <f>VLOOKUP(E2,Home!$B$22:$F$124,3,FALSE)</f>
        <v>Ambiental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C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08" priority="2" operator="equal">
      <formula>"!"</formula>
    </cfRule>
  </conditionalFormatting>
  <conditionalFormatting sqref="G9:G32">
    <cfRule type="cellIs" dxfId="107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7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34</v>
      </c>
      <c r="F2" s="42" t="str">
        <f>VLOOKUP(E2,Home!$B$22:$F$124,2,FALSE)</f>
        <v>Quantidade de energia elétrica mensal consumida por usuário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Kwh de energia consumida por usuário</v>
      </c>
    </row>
    <row r="5" spans="1:25" x14ac:dyDescent="0.25">
      <c r="E5" s="13" t="s">
        <v>199</v>
      </c>
      <c r="F5" t="str">
        <f>VLOOKUP(E2,Home!$B$22:$F$124,3,FALSE)</f>
        <v>Ambiental e econômico</v>
      </c>
    </row>
    <row r="6" spans="1:25" x14ac:dyDescent="0.25">
      <c r="E6" s="13" t="s">
        <v>200</v>
      </c>
      <c r="F6" t="str">
        <f>VLOOKUP(E2,Home!$B$22:$F$124,5,FALSE)</f>
        <v>Mensal</v>
      </c>
      <c r="H6" s="29" t="str">
        <f>VLOOKUP(E2,Home!$B$22:$H$124,7,FALSE)</f>
        <v>D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Mês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2023</v>
      </c>
      <c r="E11" s="3" t="str">
        <f t="shared" si="0"/>
        <v>03/2023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2023</v>
      </c>
      <c r="E12" s="3" t="str">
        <f t="shared" si="0"/>
        <v>04/2023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2023</v>
      </c>
      <c r="E13" s="3" t="str">
        <f t="shared" si="0"/>
        <v>05/2023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2023</v>
      </c>
      <c r="E14" s="3" t="str">
        <f t="shared" si="0"/>
        <v>06/2023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2023</v>
      </c>
      <c r="E15" s="3" t="str">
        <f t="shared" si="0"/>
        <v>07/2023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2023</v>
      </c>
      <c r="E16" s="3" t="str">
        <f t="shared" si="0"/>
        <v>08/2023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2023</v>
      </c>
      <c r="E17" s="3" t="str">
        <f t="shared" si="0"/>
        <v>09/2023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2023</v>
      </c>
      <c r="E18" s="3" t="str">
        <f t="shared" si="0"/>
        <v>10/2023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2023</v>
      </c>
      <c r="E19" s="3" t="str">
        <f t="shared" si="0"/>
        <v>11/2023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2023</v>
      </c>
      <c r="E20" s="3" t="str">
        <f t="shared" si="0"/>
        <v>12/2023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2024</v>
      </c>
      <c r="E21" s="3" t="str">
        <f t="shared" si="0"/>
        <v>01/2024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2024</v>
      </c>
      <c r="E22" s="3" t="str">
        <f t="shared" si="0"/>
        <v>02/2024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2024</v>
      </c>
      <c r="E23" s="3" t="str">
        <f t="shared" si="0"/>
        <v>03/2024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2024</v>
      </c>
      <c r="E24" s="3" t="str">
        <f t="shared" si="0"/>
        <v>04/2024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2024</v>
      </c>
      <c r="E25" s="3" t="str">
        <f t="shared" si="0"/>
        <v>05/2024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2024</v>
      </c>
      <c r="E26" s="3" t="str">
        <f t="shared" si="0"/>
        <v>06/2024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2024</v>
      </c>
      <c r="E27" s="3" t="str">
        <f t="shared" si="0"/>
        <v>07/2024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2024</v>
      </c>
      <c r="E28" s="3" t="str">
        <f t="shared" si="0"/>
        <v>08/2024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2024</v>
      </c>
      <c r="E29" s="3" t="str">
        <f t="shared" si="0"/>
        <v>09/2024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2024</v>
      </c>
      <c r="E30" s="3" t="str">
        <f t="shared" si="0"/>
        <v>10/2024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2024</v>
      </c>
      <c r="E31" s="3" t="str">
        <f t="shared" si="0"/>
        <v>11/2024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2024</v>
      </c>
      <c r="E32" s="4" t="str">
        <f t="shared" si="0"/>
        <v>12/2024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G35">
    <cfRule type="cellIs" dxfId="106" priority="3" operator="equal">
      <formula>"!"</formula>
    </cfRule>
  </conditionalFormatting>
  <conditionalFormatting sqref="G9:G32">
    <cfRule type="cellIs" dxfId="105" priority="2" operator="equal">
      <formula>"!"</formula>
    </cfRule>
  </conditionalFormatting>
  <conditionalFormatting sqref="F9:F3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8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35</v>
      </c>
      <c r="F2" s="42" t="str">
        <f>VLOOKUP(E2,Home!$B$22:$F$124,2,FALSE)</f>
        <v>Gastos, em real, com energia elétrica por usuário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Gasto, em real, com energia por usuário</v>
      </c>
    </row>
    <row r="5" spans="1:25" x14ac:dyDescent="0.25">
      <c r="E5" s="13" t="s">
        <v>199</v>
      </c>
      <c r="F5" t="str">
        <f>VLOOKUP(E2,Home!$B$22:$F$124,3,FALSE)</f>
        <v>Ambiental e econômico</v>
      </c>
    </row>
    <row r="6" spans="1:25" x14ac:dyDescent="0.25">
      <c r="E6" s="13" t="s">
        <v>200</v>
      </c>
      <c r="F6" t="str">
        <f>VLOOKUP(E2,Home!$B$22:$F$124,5,FALSE)</f>
        <v>Mensal</v>
      </c>
      <c r="H6" s="29" t="str">
        <f>VLOOKUP(E2,Home!$B$22:$H$124,7,FALSE)</f>
        <v>D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Mês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2023</v>
      </c>
      <c r="E11" s="3" t="str">
        <f t="shared" si="0"/>
        <v>03/2023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2023</v>
      </c>
      <c r="E12" s="3" t="str">
        <f t="shared" si="0"/>
        <v>04/2023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2023</v>
      </c>
      <c r="E13" s="3" t="str">
        <f t="shared" si="0"/>
        <v>05/2023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2023</v>
      </c>
      <c r="E14" s="3" t="str">
        <f t="shared" si="0"/>
        <v>06/2023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2023</v>
      </c>
      <c r="E15" s="3" t="str">
        <f t="shared" si="0"/>
        <v>07/2023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2023</v>
      </c>
      <c r="E16" s="3" t="str">
        <f t="shared" si="0"/>
        <v>08/2023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2023</v>
      </c>
      <c r="E17" s="3" t="str">
        <f t="shared" si="0"/>
        <v>09/2023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2023</v>
      </c>
      <c r="E18" s="3" t="str">
        <f t="shared" si="0"/>
        <v>10/2023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2023</v>
      </c>
      <c r="E19" s="3" t="str">
        <f t="shared" si="0"/>
        <v>11/2023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2023</v>
      </c>
      <c r="E20" s="3" t="str">
        <f t="shared" si="0"/>
        <v>12/2023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2024</v>
      </c>
      <c r="E21" s="3" t="str">
        <f t="shared" si="0"/>
        <v>01/2024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2024</v>
      </c>
      <c r="E22" s="3" t="str">
        <f t="shared" si="0"/>
        <v>02/2024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2024</v>
      </c>
      <c r="E23" s="3" t="str">
        <f t="shared" si="0"/>
        <v>03/2024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2024</v>
      </c>
      <c r="E24" s="3" t="str">
        <f t="shared" si="0"/>
        <v>04/2024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2024</v>
      </c>
      <c r="E25" s="3" t="str">
        <f t="shared" si="0"/>
        <v>05/2024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2024</v>
      </c>
      <c r="E26" s="3" t="str">
        <f t="shared" si="0"/>
        <v>06/2024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2024</v>
      </c>
      <c r="E27" s="3" t="str">
        <f t="shared" si="0"/>
        <v>07/2024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2024</v>
      </c>
      <c r="E28" s="3" t="str">
        <f t="shared" si="0"/>
        <v>08/2024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2024</v>
      </c>
      <c r="E29" s="3" t="str">
        <f t="shared" si="0"/>
        <v>09/2024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2024</v>
      </c>
      <c r="E30" s="3" t="str">
        <f t="shared" si="0"/>
        <v>10/2024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2024</v>
      </c>
      <c r="E31" s="3" t="str">
        <f t="shared" si="0"/>
        <v>11/2024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2024</v>
      </c>
      <c r="E32" s="4" t="str">
        <f t="shared" si="0"/>
        <v>12/2024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G35">
    <cfRule type="cellIs" dxfId="104" priority="3" operator="equal">
      <formula>"!"</formula>
    </cfRule>
  </conditionalFormatting>
  <conditionalFormatting sqref="G9:G32">
    <cfRule type="cellIs" dxfId="103" priority="2" operator="equal">
      <formula>"!"</formula>
    </cfRule>
  </conditionalFormatting>
  <conditionalFormatting sqref="F9:F3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9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36</v>
      </c>
      <c r="F2" s="42" t="str">
        <f>VLOOKUP(E2,Home!$B$22:$F$124,2,FALSE)</f>
        <v>Proporção de uso total de eletricidade sustentável para o campus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Produção própria de energia elétrica por energia elétrica total utilizada</v>
      </c>
    </row>
    <row r="5" spans="1:25" x14ac:dyDescent="0.25">
      <c r="E5" s="13" t="s">
        <v>199</v>
      </c>
      <c r="F5" t="str">
        <f>VLOOKUP(E2,Home!$B$22:$F$124,3,FALSE)</f>
        <v>Ambiental e econômico</v>
      </c>
    </row>
    <row r="6" spans="1:25" x14ac:dyDescent="0.25">
      <c r="E6" s="13" t="s">
        <v>200</v>
      </c>
      <c r="F6" t="str">
        <f>VLOOKUP(E2,Home!$B$22:$F$124,5,FALSE)</f>
        <v>Anual</v>
      </c>
      <c r="H6" s="29" t="str">
        <f>VLOOKUP(E2,Home!$B$22:$H$124,7,FALSE)</f>
        <v>C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Ano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>
        <f>IF(E$8="Semestre",CONCATENATE(TEXT(C9,"00"),"/",D9),IF(E$8="Mês",CONCATENATE(TEXT(B9,"00"),"/",D9),IF(E$8="Ano",D9,"")))</f>
        <v>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2024</v>
      </c>
      <c r="E10" s="3">
        <f t="shared" ref="E10:E32" si="0">IF(E$8="Semestre",CONCATENATE(TEXT(C10,"00"),"/",D10),IF(E$8="Mês",CONCATENATE(TEXT(B10,"00"),"/",D10),IF(E$8="Ano",D10,"")))</f>
        <v>2024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2025</v>
      </c>
      <c r="E11" s="3">
        <f t="shared" si="0"/>
        <v>2025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2026</v>
      </c>
      <c r="E12" s="3">
        <f t="shared" si="0"/>
        <v>2026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2027</v>
      </c>
      <c r="E13" s="3">
        <f t="shared" si="0"/>
        <v>2027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2028</v>
      </c>
      <c r="E14" s="3">
        <f t="shared" si="0"/>
        <v>2028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2029</v>
      </c>
      <c r="E15" s="3">
        <f t="shared" si="0"/>
        <v>2029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2030</v>
      </c>
      <c r="E16" s="3">
        <f t="shared" si="0"/>
        <v>2030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2031</v>
      </c>
      <c r="E17" s="3">
        <f t="shared" si="0"/>
        <v>2031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2032</v>
      </c>
      <c r="E18" s="3">
        <f t="shared" si="0"/>
        <v>2032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2033</v>
      </c>
      <c r="E19" s="3">
        <f t="shared" si="0"/>
        <v>2033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2034</v>
      </c>
      <c r="E20" s="3">
        <f t="shared" si="0"/>
        <v>2034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2035</v>
      </c>
      <c r="E21" s="3">
        <f t="shared" si="0"/>
        <v>2035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2036</v>
      </c>
      <c r="E22" s="3">
        <f t="shared" si="0"/>
        <v>2036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2037</v>
      </c>
      <c r="E23" s="3">
        <f t="shared" si="0"/>
        <v>2037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2038</v>
      </c>
      <c r="E24" s="3">
        <f t="shared" si="0"/>
        <v>2038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2039</v>
      </c>
      <c r="E25" s="3">
        <f t="shared" si="0"/>
        <v>2039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2040</v>
      </c>
      <c r="E26" s="3">
        <f t="shared" si="0"/>
        <v>2040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2041</v>
      </c>
      <c r="E27" s="3">
        <f t="shared" si="0"/>
        <v>2041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2042</v>
      </c>
      <c r="E28" s="3">
        <f t="shared" si="0"/>
        <v>2042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2043</v>
      </c>
      <c r="E29" s="3">
        <f t="shared" si="0"/>
        <v>2043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2044</v>
      </c>
      <c r="E30" s="3">
        <f t="shared" si="0"/>
        <v>2044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2045</v>
      </c>
      <c r="E31" s="3">
        <f t="shared" si="0"/>
        <v>2045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2046</v>
      </c>
      <c r="E32" s="4">
        <f t="shared" si="0"/>
        <v>2046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02" priority="2" operator="equal">
      <formula>"!"</formula>
    </cfRule>
  </conditionalFormatting>
  <conditionalFormatting sqref="G9:G32">
    <cfRule type="cellIs" dxfId="101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3</v>
      </c>
      <c r="F2" s="42" t="str">
        <f>VLOOKUP(E2,Home!$B$22:$F$124,2,FALSE)</f>
        <v>Distribuição de alunos do campus por docente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Número de alunos por professor</v>
      </c>
    </row>
    <row r="5" spans="1:25" x14ac:dyDescent="0.25">
      <c r="E5" s="13" t="s">
        <v>199</v>
      </c>
      <c r="F5" t="str">
        <f>VLOOKUP(E2,Home!$B$22:$F$124,3,FALSE)</f>
        <v>Social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N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/>
      </c>
    </row>
    <row r="35" spans="5:11" ht="15.75" x14ac:dyDescent="0.25">
      <c r="E35" s="5"/>
      <c r="F35" s="6"/>
      <c r="G35" s="36" t="str">
        <f>IF($H$6&lt;&gt;"N","!","")</f>
        <v/>
      </c>
      <c r="H35" s="37" t="str">
        <f>IF($H$6&lt;&gt;"N","Atenção! Este indicador se comportou de forma indesejada.","")</f>
        <v/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72" priority="2" operator="equal">
      <formula>"!"</formula>
    </cfRule>
  </conditionalFormatting>
  <conditionalFormatting sqref="G9:G32">
    <cfRule type="cellIs" dxfId="171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0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37</v>
      </c>
      <c r="F2" s="42" t="str">
        <f>VLOOKUP(E2,Home!$B$22:$F$124,2,FALSE)</f>
        <v>Proporção de uso de lâmpadas fluorescentes eficientes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Quantidade de lâmpadas fluorescentes eficientes por quantidade total de lâmpadas</v>
      </c>
    </row>
    <row r="5" spans="1:25" x14ac:dyDescent="0.25">
      <c r="E5" s="13" t="s">
        <v>199</v>
      </c>
      <c r="F5" t="str">
        <f>VLOOKUP(E2,Home!$B$22:$F$124,3,FALSE)</f>
        <v>Ambiental e econômico</v>
      </c>
    </row>
    <row r="6" spans="1:25" x14ac:dyDescent="0.25">
      <c r="E6" s="13" t="s">
        <v>200</v>
      </c>
      <c r="F6" t="str">
        <f>VLOOKUP(E2,Home!$B$22:$F$124,5,FALSE)</f>
        <v>Anual</v>
      </c>
      <c r="H6" s="29" t="str">
        <f>VLOOKUP(E2,Home!$B$22:$H$124,7,FALSE)</f>
        <v>C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Ano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>
        <f>IF(E$8="Semestre",CONCATENATE(TEXT(C9,"00"),"/",D9),IF(E$8="Mês",CONCATENATE(TEXT(B9,"00"),"/",D9),IF(E$8="Ano",D9,"")))</f>
        <v>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2024</v>
      </c>
      <c r="E10" s="3">
        <f t="shared" ref="E10:E32" si="0">IF(E$8="Semestre",CONCATENATE(TEXT(C10,"00"),"/",D10),IF(E$8="Mês",CONCATENATE(TEXT(B10,"00"),"/",D10),IF(E$8="Ano",D10,"")))</f>
        <v>2024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2025</v>
      </c>
      <c r="E11" s="3">
        <f t="shared" si="0"/>
        <v>2025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2026</v>
      </c>
      <c r="E12" s="3">
        <f t="shared" si="0"/>
        <v>2026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2027</v>
      </c>
      <c r="E13" s="3">
        <f t="shared" si="0"/>
        <v>2027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2028</v>
      </c>
      <c r="E14" s="3">
        <f t="shared" si="0"/>
        <v>2028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2029</v>
      </c>
      <c r="E15" s="3">
        <f t="shared" si="0"/>
        <v>2029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2030</v>
      </c>
      <c r="E16" s="3">
        <f t="shared" si="0"/>
        <v>2030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2031</v>
      </c>
      <c r="E17" s="3">
        <f t="shared" si="0"/>
        <v>2031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2032</v>
      </c>
      <c r="E18" s="3">
        <f t="shared" si="0"/>
        <v>2032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2033</v>
      </c>
      <c r="E19" s="3">
        <f t="shared" si="0"/>
        <v>2033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2034</v>
      </c>
      <c r="E20" s="3">
        <f t="shared" si="0"/>
        <v>2034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2035</v>
      </c>
      <c r="E21" s="3">
        <f t="shared" si="0"/>
        <v>2035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2036</v>
      </c>
      <c r="E22" s="3">
        <f t="shared" si="0"/>
        <v>2036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2037</v>
      </c>
      <c r="E23" s="3">
        <f t="shared" si="0"/>
        <v>2037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2038</v>
      </c>
      <c r="E24" s="3">
        <f t="shared" si="0"/>
        <v>2038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2039</v>
      </c>
      <c r="E25" s="3">
        <f t="shared" si="0"/>
        <v>2039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2040</v>
      </c>
      <c r="E26" s="3">
        <f t="shared" si="0"/>
        <v>2040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2041</v>
      </c>
      <c r="E27" s="3">
        <f t="shared" si="0"/>
        <v>2041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2042</v>
      </c>
      <c r="E28" s="3">
        <f t="shared" si="0"/>
        <v>2042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2043</v>
      </c>
      <c r="E29" s="3">
        <f t="shared" si="0"/>
        <v>2043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2044</v>
      </c>
      <c r="E30" s="3">
        <f t="shared" si="0"/>
        <v>2044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2045</v>
      </c>
      <c r="E31" s="3">
        <f t="shared" si="0"/>
        <v>2045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2046</v>
      </c>
      <c r="E32" s="4">
        <f t="shared" si="0"/>
        <v>2046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00" priority="2" operator="equal">
      <formula>"!"</formula>
    </cfRule>
  </conditionalFormatting>
  <conditionalFormatting sqref="G9:G32">
    <cfRule type="cellIs" dxfId="99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1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38</v>
      </c>
      <c r="F2" s="42" t="str">
        <f>VLOOKUP(E2,Home!$B$22:$F$124,2,FALSE)</f>
        <v>Proporção de uso de sistema de controle de iluminação por timer ou foto célula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Quantidade de ambientes controlados por timer ou foto célula por quantidade total de ambientes iluminados</v>
      </c>
    </row>
    <row r="5" spans="1:25" x14ac:dyDescent="0.25">
      <c r="E5" s="13" t="s">
        <v>199</v>
      </c>
      <c r="F5" t="str">
        <f>VLOOKUP(E2,Home!$B$22:$F$124,3,FALSE)</f>
        <v>Ambiental e econômico</v>
      </c>
    </row>
    <row r="6" spans="1:25" x14ac:dyDescent="0.25">
      <c r="E6" s="13" t="s">
        <v>200</v>
      </c>
      <c r="F6" t="str">
        <f>VLOOKUP(E2,Home!$B$22:$F$124,5,FALSE)</f>
        <v>Anual</v>
      </c>
      <c r="H6" s="29" t="str">
        <f>VLOOKUP(E2,Home!$B$22:$H$124,7,FALSE)</f>
        <v>C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Ano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>
        <f>IF(E$8="Semestre",CONCATENATE(TEXT(C9,"00"),"/",D9),IF(E$8="Mês",CONCATENATE(TEXT(B9,"00"),"/",D9),IF(E$8="Ano",D9,"")))</f>
        <v>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2024</v>
      </c>
      <c r="E10" s="3">
        <f t="shared" ref="E10:E32" si="0">IF(E$8="Semestre",CONCATENATE(TEXT(C10,"00"),"/",D10),IF(E$8="Mês",CONCATENATE(TEXT(B10,"00"),"/",D10),IF(E$8="Ano",D10,"")))</f>
        <v>2024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2025</v>
      </c>
      <c r="E11" s="3">
        <f t="shared" si="0"/>
        <v>2025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2026</v>
      </c>
      <c r="E12" s="3">
        <f t="shared" si="0"/>
        <v>2026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2027</v>
      </c>
      <c r="E13" s="3">
        <f t="shared" si="0"/>
        <v>2027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2028</v>
      </c>
      <c r="E14" s="3">
        <f t="shared" si="0"/>
        <v>2028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2029</v>
      </c>
      <c r="E15" s="3">
        <f t="shared" si="0"/>
        <v>2029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2030</v>
      </c>
      <c r="E16" s="3">
        <f t="shared" si="0"/>
        <v>2030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2031</v>
      </c>
      <c r="E17" s="3">
        <f t="shared" si="0"/>
        <v>2031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2032</v>
      </c>
      <c r="E18" s="3">
        <f t="shared" si="0"/>
        <v>2032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2033</v>
      </c>
      <c r="E19" s="3">
        <f t="shared" si="0"/>
        <v>2033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2034</v>
      </c>
      <c r="E20" s="3">
        <f t="shared" si="0"/>
        <v>2034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2035</v>
      </c>
      <c r="E21" s="3">
        <f t="shared" si="0"/>
        <v>2035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2036</v>
      </c>
      <c r="E22" s="3">
        <f t="shared" si="0"/>
        <v>2036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2037</v>
      </c>
      <c r="E23" s="3">
        <f t="shared" si="0"/>
        <v>2037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2038</v>
      </c>
      <c r="E24" s="3">
        <f t="shared" si="0"/>
        <v>2038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2039</v>
      </c>
      <c r="E25" s="3">
        <f t="shared" si="0"/>
        <v>2039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2040</v>
      </c>
      <c r="E26" s="3">
        <f t="shared" si="0"/>
        <v>2040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2041</v>
      </c>
      <c r="E27" s="3">
        <f t="shared" si="0"/>
        <v>2041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2042</v>
      </c>
      <c r="E28" s="3">
        <f t="shared" si="0"/>
        <v>2042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2043</v>
      </c>
      <c r="E29" s="3">
        <f t="shared" si="0"/>
        <v>2043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2044</v>
      </c>
      <c r="E30" s="3">
        <f t="shared" si="0"/>
        <v>2044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2045</v>
      </c>
      <c r="E31" s="3">
        <f t="shared" si="0"/>
        <v>2045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2046</v>
      </c>
      <c r="E32" s="4">
        <f t="shared" si="0"/>
        <v>2046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98" priority="2" operator="equal">
      <formula>"!"</formula>
    </cfRule>
  </conditionalFormatting>
  <conditionalFormatting sqref="G9:G32">
    <cfRule type="cellIs" dxfId="97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2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39</v>
      </c>
      <c r="F2" s="42" t="str">
        <f>VLOOKUP(E2,Home!$B$22:$F$124,2,FALSE)</f>
        <v>Quantidade de água mensal consumida por usuário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Litros de água consumida por usuário</v>
      </c>
    </row>
    <row r="5" spans="1:25" x14ac:dyDescent="0.25">
      <c r="E5" s="13" t="s">
        <v>199</v>
      </c>
      <c r="F5" t="str">
        <f>VLOOKUP(E2,Home!$B$22:$F$124,3,FALSE)</f>
        <v>Ambiental e econômico</v>
      </c>
    </row>
    <row r="6" spans="1:25" x14ac:dyDescent="0.25">
      <c r="E6" s="13" t="s">
        <v>200</v>
      </c>
      <c r="F6" t="str">
        <f>VLOOKUP(E2,Home!$B$22:$F$124,5,FALSE)</f>
        <v>Mensal</v>
      </c>
      <c r="H6" s="29" t="str">
        <f>VLOOKUP(E2,Home!$B$22:$H$124,7,FALSE)</f>
        <v>D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Mês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2023</v>
      </c>
      <c r="E11" s="3" t="str">
        <f t="shared" si="0"/>
        <v>03/2023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2023</v>
      </c>
      <c r="E12" s="3" t="str">
        <f t="shared" si="0"/>
        <v>04/2023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2023</v>
      </c>
      <c r="E13" s="3" t="str">
        <f t="shared" si="0"/>
        <v>05/2023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2023</v>
      </c>
      <c r="E14" s="3" t="str">
        <f t="shared" si="0"/>
        <v>06/2023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2023</v>
      </c>
      <c r="E15" s="3" t="str">
        <f t="shared" si="0"/>
        <v>07/2023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2023</v>
      </c>
      <c r="E16" s="3" t="str">
        <f t="shared" si="0"/>
        <v>08/2023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2023</v>
      </c>
      <c r="E17" s="3" t="str">
        <f t="shared" si="0"/>
        <v>09/2023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2023</v>
      </c>
      <c r="E18" s="3" t="str">
        <f t="shared" si="0"/>
        <v>10/2023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2023</v>
      </c>
      <c r="E19" s="3" t="str">
        <f t="shared" si="0"/>
        <v>11/2023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2023</v>
      </c>
      <c r="E20" s="3" t="str">
        <f t="shared" si="0"/>
        <v>12/2023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2024</v>
      </c>
      <c r="E21" s="3" t="str">
        <f t="shared" si="0"/>
        <v>01/2024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2024</v>
      </c>
      <c r="E22" s="3" t="str">
        <f t="shared" si="0"/>
        <v>02/2024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2024</v>
      </c>
      <c r="E23" s="3" t="str">
        <f t="shared" si="0"/>
        <v>03/2024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2024</v>
      </c>
      <c r="E24" s="3" t="str">
        <f t="shared" si="0"/>
        <v>04/2024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2024</v>
      </c>
      <c r="E25" s="3" t="str">
        <f t="shared" si="0"/>
        <v>05/2024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2024</v>
      </c>
      <c r="E26" s="3" t="str">
        <f t="shared" si="0"/>
        <v>06/2024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2024</v>
      </c>
      <c r="E27" s="3" t="str">
        <f t="shared" si="0"/>
        <v>07/2024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2024</v>
      </c>
      <c r="E28" s="3" t="str">
        <f t="shared" si="0"/>
        <v>08/2024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2024</v>
      </c>
      <c r="E29" s="3" t="str">
        <f t="shared" si="0"/>
        <v>09/2024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2024</v>
      </c>
      <c r="E30" s="3" t="str">
        <f t="shared" si="0"/>
        <v>10/2024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2024</v>
      </c>
      <c r="E31" s="3" t="str">
        <f t="shared" si="0"/>
        <v>11/2024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2024</v>
      </c>
      <c r="E32" s="4" t="str">
        <f t="shared" si="0"/>
        <v>12/2024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G35">
    <cfRule type="cellIs" dxfId="96" priority="3" operator="equal">
      <formula>"!"</formula>
    </cfRule>
  </conditionalFormatting>
  <conditionalFormatting sqref="G9:G32">
    <cfRule type="cellIs" dxfId="95" priority="2" operator="equal">
      <formula>"!"</formula>
    </cfRule>
  </conditionalFormatting>
  <conditionalFormatting sqref="F9:F3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3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40</v>
      </c>
      <c r="F2" s="42" t="str">
        <f>VLOOKUP(E2,Home!$B$22:$F$124,2,FALSE)</f>
        <v>Gastos mensais, em real, com água por usuário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Gasto, em real, com água por usuário</v>
      </c>
    </row>
    <row r="5" spans="1:25" x14ac:dyDescent="0.25">
      <c r="E5" s="13" t="s">
        <v>199</v>
      </c>
      <c r="F5" t="str">
        <f>VLOOKUP(E2,Home!$B$22:$F$124,3,FALSE)</f>
        <v>Ambiental e econômico</v>
      </c>
    </row>
    <row r="6" spans="1:25" x14ac:dyDescent="0.25">
      <c r="E6" s="13" t="s">
        <v>200</v>
      </c>
      <c r="F6" t="str">
        <f>VLOOKUP(E2,Home!$B$22:$F$124,5,FALSE)</f>
        <v>Mensal</v>
      </c>
      <c r="H6" s="29" t="str">
        <f>VLOOKUP(E2,Home!$B$22:$H$124,7,FALSE)</f>
        <v>D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Mês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2023</v>
      </c>
      <c r="E11" s="3" t="str">
        <f t="shared" si="0"/>
        <v>03/2023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2023</v>
      </c>
      <c r="E12" s="3" t="str">
        <f t="shared" si="0"/>
        <v>04/2023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2023</v>
      </c>
      <c r="E13" s="3" t="str">
        <f t="shared" si="0"/>
        <v>05/2023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2023</v>
      </c>
      <c r="E14" s="3" t="str">
        <f t="shared" si="0"/>
        <v>06/2023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2023</v>
      </c>
      <c r="E15" s="3" t="str">
        <f t="shared" si="0"/>
        <v>07/2023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2023</v>
      </c>
      <c r="E16" s="3" t="str">
        <f t="shared" si="0"/>
        <v>08/2023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2023</v>
      </c>
      <c r="E17" s="3" t="str">
        <f t="shared" si="0"/>
        <v>09/2023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2023</v>
      </c>
      <c r="E18" s="3" t="str">
        <f t="shared" si="0"/>
        <v>10/2023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2023</v>
      </c>
      <c r="E19" s="3" t="str">
        <f t="shared" si="0"/>
        <v>11/2023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2023</v>
      </c>
      <c r="E20" s="3" t="str">
        <f t="shared" si="0"/>
        <v>12/2023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2024</v>
      </c>
      <c r="E21" s="3" t="str">
        <f t="shared" si="0"/>
        <v>01/2024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2024</v>
      </c>
      <c r="E22" s="3" t="str">
        <f t="shared" si="0"/>
        <v>02/2024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2024</v>
      </c>
      <c r="E23" s="3" t="str">
        <f t="shared" si="0"/>
        <v>03/2024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2024</v>
      </c>
      <c r="E24" s="3" t="str">
        <f t="shared" si="0"/>
        <v>04/2024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2024</v>
      </c>
      <c r="E25" s="3" t="str">
        <f t="shared" si="0"/>
        <v>05/2024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2024</v>
      </c>
      <c r="E26" s="3" t="str">
        <f t="shared" si="0"/>
        <v>06/2024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2024</v>
      </c>
      <c r="E27" s="3" t="str">
        <f t="shared" si="0"/>
        <v>07/2024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2024</v>
      </c>
      <c r="E28" s="3" t="str">
        <f t="shared" si="0"/>
        <v>08/2024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2024</v>
      </c>
      <c r="E29" s="3" t="str">
        <f t="shared" si="0"/>
        <v>09/2024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2024</v>
      </c>
      <c r="E30" s="3" t="str">
        <f t="shared" si="0"/>
        <v>10/2024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2024</v>
      </c>
      <c r="E31" s="3" t="str">
        <f t="shared" si="0"/>
        <v>11/2024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2024</v>
      </c>
      <c r="E32" s="4" t="str">
        <f t="shared" si="0"/>
        <v>12/2024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G35">
    <cfRule type="cellIs" dxfId="94" priority="3" operator="equal">
      <formula>"!"</formula>
    </cfRule>
  </conditionalFormatting>
  <conditionalFormatting sqref="G9:G32">
    <cfRule type="cellIs" dxfId="93" priority="2" operator="equal">
      <formula>"!"</formula>
    </cfRule>
  </conditionalFormatting>
  <conditionalFormatting sqref="F9:F3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4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41</v>
      </c>
      <c r="F2" s="42" t="str">
        <f>VLOOKUP(E2,Home!$B$22:$F$124,2,FALSE)</f>
        <v>Proporção de uso de águas advindas de mananciais próprios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Litros de água advindas de mananciais próprios por litros totais de água consumida no campus</v>
      </c>
    </row>
    <row r="5" spans="1:25" x14ac:dyDescent="0.25">
      <c r="E5" s="13" t="s">
        <v>199</v>
      </c>
      <c r="F5" t="str">
        <f>VLOOKUP(E2,Home!$B$22:$F$124,3,FALSE)</f>
        <v>Ambiental e econômico</v>
      </c>
    </row>
    <row r="6" spans="1:25" x14ac:dyDescent="0.25">
      <c r="E6" s="13" t="s">
        <v>200</v>
      </c>
      <c r="F6" t="str">
        <f>VLOOKUP(E2,Home!$B$22:$F$124,5,FALSE)</f>
        <v>Mensal</v>
      </c>
      <c r="H6" s="29" t="str">
        <f>VLOOKUP(E2,Home!$B$22:$H$124,7,FALSE)</f>
        <v>C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Mês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2023</v>
      </c>
      <c r="E11" s="3" t="str">
        <f t="shared" si="0"/>
        <v>03/2023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2023</v>
      </c>
      <c r="E12" s="3" t="str">
        <f t="shared" si="0"/>
        <v>04/2023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2023</v>
      </c>
      <c r="E13" s="3" t="str">
        <f t="shared" si="0"/>
        <v>05/2023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2023</v>
      </c>
      <c r="E14" s="3" t="str">
        <f t="shared" si="0"/>
        <v>06/2023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2023</v>
      </c>
      <c r="E15" s="3" t="str">
        <f t="shared" si="0"/>
        <v>07/2023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2023</v>
      </c>
      <c r="E16" s="3" t="str">
        <f t="shared" si="0"/>
        <v>08/2023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2023</v>
      </c>
      <c r="E17" s="3" t="str">
        <f t="shared" si="0"/>
        <v>09/2023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2023</v>
      </c>
      <c r="E18" s="3" t="str">
        <f t="shared" si="0"/>
        <v>10/2023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2023</v>
      </c>
      <c r="E19" s="3" t="str">
        <f t="shared" si="0"/>
        <v>11/2023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2023</v>
      </c>
      <c r="E20" s="3" t="str">
        <f t="shared" si="0"/>
        <v>12/2023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2024</v>
      </c>
      <c r="E21" s="3" t="str">
        <f t="shared" si="0"/>
        <v>01/2024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2024</v>
      </c>
      <c r="E22" s="3" t="str">
        <f t="shared" si="0"/>
        <v>02/2024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2024</v>
      </c>
      <c r="E23" s="3" t="str">
        <f t="shared" si="0"/>
        <v>03/2024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2024</v>
      </c>
      <c r="E24" s="3" t="str">
        <f t="shared" si="0"/>
        <v>04/2024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2024</v>
      </c>
      <c r="E25" s="3" t="str">
        <f t="shared" si="0"/>
        <v>05/2024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2024</v>
      </c>
      <c r="E26" s="3" t="str">
        <f t="shared" si="0"/>
        <v>06/2024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2024</v>
      </c>
      <c r="E27" s="3" t="str">
        <f t="shared" si="0"/>
        <v>07/2024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2024</v>
      </c>
      <c r="E28" s="3" t="str">
        <f t="shared" si="0"/>
        <v>08/2024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2024</v>
      </c>
      <c r="E29" s="3" t="str">
        <f t="shared" si="0"/>
        <v>09/2024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2024</v>
      </c>
      <c r="E30" s="3" t="str">
        <f t="shared" si="0"/>
        <v>10/2024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2024</v>
      </c>
      <c r="E31" s="3" t="str">
        <f t="shared" si="0"/>
        <v>11/2024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2024</v>
      </c>
      <c r="E32" s="4" t="str">
        <f t="shared" si="0"/>
        <v>12/2024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92" priority="2" operator="equal">
      <formula>"!"</formula>
    </cfRule>
  </conditionalFormatting>
  <conditionalFormatting sqref="G9:G32">
    <cfRule type="cellIs" dxfId="91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5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42</v>
      </c>
      <c r="F2" s="42" t="str">
        <f>VLOOKUP(E2,Home!$B$22:$F$124,2,FALSE)</f>
        <v>Proporção de reuso de água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Litros de água reutilizada por litros de água total</v>
      </c>
    </row>
    <row r="5" spans="1:25" x14ac:dyDescent="0.25">
      <c r="E5" s="13" t="s">
        <v>199</v>
      </c>
      <c r="F5" t="str">
        <f>VLOOKUP(E2,Home!$B$22:$F$124,3,FALSE)</f>
        <v>Ambiental e econômico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C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90" priority="2" operator="equal">
      <formula>"!"</formula>
    </cfRule>
  </conditionalFormatting>
  <conditionalFormatting sqref="G9:G32">
    <cfRule type="cellIs" dxfId="89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6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43</v>
      </c>
      <c r="F2" s="42" t="str">
        <f>VLOOKUP(E2,Home!$B$22:$F$124,2,FALSE)</f>
        <v>Quantidade de água mineral mensal consumida por usuário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Galões / litros de água mineral consumidos por usuário</v>
      </c>
    </row>
    <row r="5" spans="1:25" x14ac:dyDescent="0.25">
      <c r="E5" s="13" t="s">
        <v>199</v>
      </c>
      <c r="F5" t="str">
        <f>VLOOKUP(E2,Home!$B$22:$F$124,3,FALSE)</f>
        <v>Ambiental e econômico</v>
      </c>
    </row>
    <row r="6" spans="1:25" x14ac:dyDescent="0.25">
      <c r="E6" s="13" t="s">
        <v>200</v>
      </c>
      <c r="F6" t="str">
        <f>VLOOKUP(E2,Home!$B$22:$F$124,5,FALSE)</f>
        <v>Mensal</v>
      </c>
      <c r="H6" s="29" t="str">
        <f>VLOOKUP(E2,Home!$B$22:$H$124,7,FALSE)</f>
        <v>N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Mês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2023</v>
      </c>
      <c r="E11" s="3" t="str">
        <f t="shared" si="0"/>
        <v>03/2023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2023</v>
      </c>
      <c r="E12" s="3" t="str">
        <f t="shared" si="0"/>
        <v>04/2023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2023</v>
      </c>
      <c r="E13" s="3" t="str">
        <f t="shared" si="0"/>
        <v>05/2023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2023</v>
      </c>
      <c r="E14" s="3" t="str">
        <f t="shared" si="0"/>
        <v>06/2023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2023</v>
      </c>
      <c r="E15" s="3" t="str">
        <f t="shared" si="0"/>
        <v>07/2023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2023</v>
      </c>
      <c r="E16" s="3" t="str">
        <f t="shared" si="0"/>
        <v>08/2023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2023</v>
      </c>
      <c r="E17" s="3" t="str">
        <f t="shared" si="0"/>
        <v>09/2023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2023</v>
      </c>
      <c r="E18" s="3" t="str">
        <f t="shared" si="0"/>
        <v>10/2023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2023</v>
      </c>
      <c r="E19" s="3" t="str">
        <f t="shared" si="0"/>
        <v>11/2023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2023</v>
      </c>
      <c r="E20" s="3" t="str">
        <f t="shared" si="0"/>
        <v>12/2023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2024</v>
      </c>
      <c r="E21" s="3" t="str">
        <f t="shared" si="0"/>
        <v>01/2024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2024</v>
      </c>
      <c r="E22" s="3" t="str">
        <f t="shared" si="0"/>
        <v>02/2024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2024</v>
      </c>
      <c r="E23" s="3" t="str">
        <f t="shared" si="0"/>
        <v>03/2024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2024</v>
      </c>
      <c r="E24" s="3" t="str">
        <f t="shared" si="0"/>
        <v>04/2024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2024</v>
      </c>
      <c r="E25" s="3" t="str">
        <f t="shared" si="0"/>
        <v>05/2024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2024</v>
      </c>
      <c r="E26" s="3" t="str">
        <f t="shared" si="0"/>
        <v>06/2024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2024</v>
      </c>
      <c r="E27" s="3" t="str">
        <f t="shared" si="0"/>
        <v>07/2024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2024</v>
      </c>
      <c r="E28" s="3" t="str">
        <f t="shared" si="0"/>
        <v>08/2024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2024</v>
      </c>
      <c r="E29" s="3" t="str">
        <f t="shared" si="0"/>
        <v>09/2024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2024</v>
      </c>
      <c r="E30" s="3" t="str">
        <f t="shared" si="0"/>
        <v>10/2024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2024</v>
      </c>
      <c r="E31" s="3" t="str">
        <f t="shared" si="0"/>
        <v>11/2024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2024</v>
      </c>
      <c r="E32" s="4" t="str">
        <f t="shared" si="0"/>
        <v>12/2024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/>
      </c>
    </row>
    <row r="35" spans="5:11" ht="15.75" x14ac:dyDescent="0.25">
      <c r="E35" s="5"/>
      <c r="F35" s="6"/>
      <c r="G35" s="36" t="str">
        <f>IF($H$6&lt;&gt;"N","!","")</f>
        <v/>
      </c>
      <c r="H35" s="37" t="str">
        <f>IF($H$6&lt;&gt;"N","Atenção! Este indicador se comportou de forma indesejada.","")</f>
        <v/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88" priority="2" operator="equal">
      <formula>"!"</formula>
    </cfRule>
  </conditionalFormatting>
  <conditionalFormatting sqref="G9:G32">
    <cfRule type="cellIs" dxfId="87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7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44</v>
      </c>
      <c r="F2" s="42" t="str">
        <f>VLOOKUP(E2,Home!$B$22:$F$124,2,FALSE)</f>
        <v>Gastos mensais, em real, com água mineral por usuário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Gasto, em real, com água mineral por usuário</v>
      </c>
    </row>
    <row r="5" spans="1:25" x14ac:dyDescent="0.25">
      <c r="E5" s="13" t="s">
        <v>199</v>
      </c>
      <c r="F5" t="str">
        <f>VLOOKUP(E2,Home!$B$22:$F$124,3,FALSE)</f>
        <v>Ambiental e econômico</v>
      </c>
    </row>
    <row r="6" spans="1:25" x14ac:dyDescent="0.25">
      <c r="E6" s="13" t="s">
        <v>200</v>
      </c>
      <c r="F6" t="str">
        <f>VLOOKUP(E2,Home!$B$22:$F$124,5,FALSE)</f>
        <v>Mensal</v>
      </c>
      <c r="H6" s="29" t="str">
        <f>VLOOKUP(E2,Home!$B$22:$H$124,7,FALSE)</f>
        <v>N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Mês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2023</v>
      </c>
      <c r="E11" s="3" t="str">
        <f t="shared" si="0"/>
        <v>03/2023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2023</v>
      </c>
      <c r="E12" s="3" t="str">
        <f t="shared" si="0"/>
        <v>04/2023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2023</v>
      </c>
      <c r="E13" s="3" t="str">
        <f t="shared" si="0"/>
        <v>05/2023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2023</v>
      </c>
      <c r="E14" s="3" t="str">
        <f t="shared" si="0"/>
        <v>06/2023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2023</v>
      </c>
      <c r="E15" s="3" t="str">
        <f t="shared" si="0"/>
        <v>07/2023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2023</v>
      </c>
      <c r="E16" s="3" t="str">
        <f t="shared" si="0"/>
        <v>08/2023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2023</v>
      </c>
      <c r="E17" s="3" t="str">
        <f t="shared" si="0"/>
        <v>09/2023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2023</v>
      </c>
      <c r="E18" s="3" t="str">
        <f t="shared" si="0"/>
        <v>10/2023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2023</v>
      </c>
      <c r="E19" s="3" t="str">
        <f t="shared" si="0"/>
        <v>11/2023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2023</v>
      </c>
      <c r="E20" s="3" t="str">
        <f t="shared" si="0"/>
        <v>12/2023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2024</v>
      </c>
      <c r="E21" s="3" t="str">
        <f t="shared" si="0"/>
        <v>01/2024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2024</v>
      </c>
      <c r="E22" s="3" t="str">
        <f t="shared" si="0"/>
        <v>02/2024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2024</v>
      </c>
      <c r="E23" s="3" t="str">
        <f t="shared" si="0"/>
        <v>03/2024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2024</v>
      </c>
      <c r="E24" s="3" t="str">
        <f t="shared" si="0"/>
        <v>04/2024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2024</v>
      </c>
      <c r="E25" s="3" t="str">
        <f t="shared" si="0"/>
        <v>05/2024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2024</v>
      </c>
      <c r="E26" s="3" t="str">
        <f t="shared" si="0"/>
        <v>06/2024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2024</v>
      </c>
      <c r="E27" s="3" t="str">
        <f t="shared" si="0"/>
        <v>07/2024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2024</v>
      </c>
      <c r="E28" s="3" t="str">
        <f t="shared" si="0"/>
        <v>08/2024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2024</v>
      </c>
      <c r="E29" s="3" t="str">
        <f t="shared" si="0"/>
        <v>09/2024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2024</v>
      </c>
      <c r="E30" s="3" t="str">
        <f t="shared" si="0"/>
        <v>10/2024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2024</v>
      </c>
      <c r="E31" s="3" t="str">
        <f t="shared" si="0"/>
        <v>11/2024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2024</v>
      </c>
      <c r="E32" s="4" t="str">
        <f t="shared" si="0"/>
        <v>12/2024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/>
      </c>
    </row>
    <row r="35" spans="5:11" ht="15.75" x14ac:dyDescent="0.25">
      <c r="E35" s="5"/>
      <c r="F35" s="6"/>
      <c r="G35" s="36" t="str">
        <f>IF($H$6&lt;&gt;"N","!","")</f>
        <v/>
      </c>
      <c r="H35" s="37" t="str">
        <f>IF($H$6&lt;&gt;"N","Atenção! Este indicador se comportou de forma indesejada.","")</f>
        <v/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86" priority="2" operator="equal">
      <formula>"!"</formula>
    </cfRule>
  </conditionalFormatting>
  <conditionalFormatting sqref="G9:G32">
    <cfRule type="cellIs" dxfId="85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8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45</v>
      </c>
      <c r="F2" s="42" t="str">
        <f>VLOOKUP(E2,Home!$B$22:$F$124,2,FALSE)</f>
        <v>Uso de hidrômetros individualizados para controle do consumo de água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Número de seções / estabelecimentos com hidrômetro individual por total de seções / estabelecimentos</v>
      </c>
    </row>
    <row r="5" spans="1:25" x14ac:dyDescent="0.25">
      <c r="E5" s="13" t="s">
        <v>199</v>
      </c>
      <c r="F5" t="str">
        <f>VLOOKUP(E2,Home!$B$22:$F$124,3,FALSE)</f>
        <v>Ambiental e econômico</v>
      </c>
    </row>
    <row r="6" spans="1:25" x14ac:dyDescent="0.25">
      <c r="E6" s="13" t="s">
        <v>200</v>
      </c>
      <c r="F6" t="str">
        <f>VLOOKUP(E2,Home!$B$22:$F$124,5,FALSE)</f>
        <v>Anual</v>
      </c>
      <c r="H6" s="29" t="str">
        <f>VLOOKUP(E2,Home!$B$22:$H$124,7,FALSE)</f>
        <v>C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Ano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>
        <f>IF(E$8="Semestre",CONCATENATE(TEXT(C9,"00"),"/",D9),IF(E$8="Mês",CONCATENATE(TEXT(B9,"00"),"/",D9),IF(E$8="Ano",D9,"")))</f>
        <v>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2024</v>
      </c>
      <c r="E10" s="3">
        <f t="shared" ref="E10:E32" si="0">IF(E$8="Semestre",CONCATENATE(TEXT(C10,"00"),"/",D10),IF(E$8="Mês",CONCATENATE(TEXT(B10,"00"),"/",D10),IF(E$8="Ano",D10,"")))</f>
        <v>2024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2025</v>
      </c>
      <c r="E11" s="3">
        <f t="shared" si="0"/>
        <v>2025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2026</v>
      </c>
      <c r="E12" s="3">
        <f t="shared" si="0"/>
        <v>2026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2027</v>
      </c>
      <c r="E13" s="3">
        <f t="shared" si="0"/>
        <v>2027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2028</v>
      </c>
      <c r="E14" s="3">
        <f t="shared" si="0"/>
        <v>2028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2029</v>
      </c>
      <c r="E15" s="3">
        <f t="shared" si="0"/>
        <v>2029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2030</v>
      </c>
      <c r="E16" s="3">
        <f t="shared" si="0"/>
        <v>2030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2031</v>
      </c>
      <c r="E17" s="3">
        <f t="shared" si="0"/>
        <v>2031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2032</v>
      </c>
      <c r="E18" s="3">
        <f t="shared" si="0"/>
        <v>2032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2033</v>
      </c>
      <c r="E19" s="3">
        <f t="shared" si="0"/>
        <v>2033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2034</v>
      </c>
      <c r="E20" s="3">
        <f t="shared" si="0"/>
        <v>2034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2035</v>
      </c>
      <c r="E21" s="3">
        <f t="shared" si="0"/>
        <v>2035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2036</v>
      </c>
      <c r="E22" s="3">
        <f t="shared" si="0"/>
        <v>2036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2037</v>
      </c>
      <c r="E23" s="3">
        <f t="shared" si="0"/>
        <v>2037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2038</v>
      </c>
      <c r="E24" s="3">
        <f t="shared" si="0"/>
        <v>2038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2039</v>
      </c>
      <c r="E25" s="3">
        <f t="shared" si="0"/>
        <v>2039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2040</v>
      </c>
      <c r="E26" s="3">
        <f t="shared" si="0"/>
        <v>2040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2041</v>
      </c>
      <c r="E27" s="3">
        <f t="shared" si="0"/>
        <v>2041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2042</v>
      </c>
      <c r="E28" s="3">
        <f t="shared" si="0"/>
        <v>2042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2043</v>
      </c>
      <c r="E29" s="3">
        <f t="shared" si="0"/>
        <v>2043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2044</v>
      </c>
      <c r="E30" s="3">
        <f t="shared" si="0"/>
        <v>2044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2045</v>
      </c>
      <c r="E31" s="3">
        <f t="shared" si="0"/>
        <v>2045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2046</v>
      </c>
      <c r="E32" s="4">
        <f t="shared" si="0"/>
        <v>2046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84" priority="2" operator="equal">
      <formula>"!"</formula>
    </cfRule>
  </conditionalFormatting>
  <conditionalFormatting sqref="G9:G32">
    <cfRule type="cellIs" dxfId="83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9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46</v>
      </c>
      <c r="F2" s="42" t="str">
        <f>VLOOKUP(E2,Home!$B$22:$F$124,2,FALSE)</f>
        <v>Uso de torneiras hidromecânicas ou com sensores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Número de torneiras hidromecânicas ou com sensores por número total de torneiras</v>
      </c>
    </row>
    <row r="5" spans="1:25" x14ac:dyDescent="0.25">
      <c r="E5" s="13" t="s">
        <v>199</v>
      </c>
      <c r="F5" t="str">
        <f>VLOOKUP(E2,Home!$B$22:$F$124,3,FALSE)</f>
        <v>Ambiental e econômico</v>
      </c>
    </row>
    <row r="6" spans="1:25" x14ac:dyDescent="0.25">
      <c r="E6" s="13" t="s">
        <v>200</v>
      </c>
      <c r="F6" t="str">
        <f>VLOOKUP(E2,Home!$B$22:$F$124,5,FALSE)</f>
        <v>Anual</v>
      </c>
      <c r="H6" s="29" t="str">
        <f>VLOOKUP(E2,Home!$B$22:$H$124,7,FALSE)</f>
        <v>C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Ano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>
        <f>IF(E$8="Semestre",CONCATENATE(TEXT(C9,"00"),"/",D9),IF(E$8="Mês",CONCATENATE(TEXT(B9,"00"),"/",D9),IF(E$8="Ano",D9,"")))</f>
        <v>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2024</v>
      </c>
      <c r="E10" s="3">
        <f t="shared" ref="E10:E32" si="0">IF(E$8="Semestre",CONCATENATE(TEXT(C10,"00"),"/",D10),IF(E$8="Mês",CONCATENATE(TEXT(B10,"00"),"/",D10),IF(E$8="Ano",D10,"")))</f>
        <v>2024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2025</v>
      </c>
      <c r="E11" s="3">
        <f t="shared" si="0"/>
        <v>2025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2026</v>
      </c>
      <c r="E12" s="3">
        <f t="shared" si="0"/>
        <v>2026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2027</v>
      </c>
      <c r="E13" s="3">
        <f t="shared" si="0"/>
        <v>2027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2028</v>
      </c>
      <c r="E14" s="3">
        <f t="shared" si="0"/>
        <v>2028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2029</v>
      </c>
      <c r="E15" s="3">
        <f t="shared" si="0"/>
        <v>2029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2030</v>
      </c>
      <c r="E16" s="3">
        <f t="shared" si="0"/>
        <v>2030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2031</v>
      </c>
      <c r="E17" s="3">
        <f t="shared" si="0"/>
        <v>2031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2032</v>
      </c>
      <c r="E18" s="3">
        <f t="shared" si="0"/>
        <v>2032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2033</v>
      </c>
      <c r="E19" s="3">
        <f t="shared" si="0"/>
        <v>2033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2034</v>
      </c>
      <c r="E20" s="3">
        <f t="shared" si="0"/>
        <v>2034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2035</v>
      </c>
      <c r="E21" s="3">
        <f t="shared" si="0"/>
        <v>2035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2036</v>
      </c>
      <c r="E22" s="3">
        <f t="shared" si="0"/>
        <v>2036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2037</v>
      </c>
      <c r="E23" s="3">
        <f t="shared" si="0"/>
        <v>2037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2038</v>
      </c>
      <c r="E24" s="3">
        <f t="shared" si="0"/>
        <v>2038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2039</v>
      </c>
      <c r="E25" s="3">
        <f t="shared" si="0"/>
        <v>2039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2040</v>
      </c>
      <c r="E26" s="3">
        <f t="shared" si="0"/>
        <v>2040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2041</v>
      </c>
      <c r="E27" s="3">
        <f t="shared" si="0"/>
        <v>2041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2042</v>
      </c>
      <c r="E28" s="3">
        <f t="shared" si="0"/>
        <v>2042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2043</v>
      </c>
      <c r="E29" s="3">
        <f t="shared" si="0"/>
        <v>2043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2044</v>
      </c>
      <c r="E30" s="3">
        <f t="shared" si="0"/>
        <v>2044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2045</v>
      </c>
      <c r="E31" s="3">
        <f t="shared" si="0"/>
        <v>2045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2046</v>
      </c>
      <c r="E32" s="4">
        <f t="shared" si="0"/>
        <v>2046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82" priority="2" operator="equal">
      <formula>"!"</formula>
    </cfRule>
  </conditionalFormatting>
  <conditionalFormatting sqref="G9:G32">
    <cfRule type="cellIs" dxfId="81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A2:Y38"/>
  <sheetViews>
    <sheetView showGridLines="0" workbookViewId="0">
      <selection activeCell="A2" sqref="A2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4</v>
      </c>
      <c r="F2" s="42" t="str">
        <f>VLOOKUP(E2,Home!$B$22:$F$124,2,FALSE)</f>
        <v>Quantidade de docentes que possuem titulação relacionada à sustentabilidade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Número de docentes com formação em alguma área relacionada à sustentabilidade</v>
      </c>
    </row>
    <row r="5" spans="1:25" x14ac:dyDescent="0.25">
      <c r="E5" s="13" t="s">
        <v>199</v>
      </c>
      <c r="F5" t="str">
        <f>VLOOKUP(E2,Home!$B$22:$F$124,3,FALSE)</f>
        <v>Social e ambiental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C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70" priority="2" operator="equal">
      <formula>"!"</formula>
    </cfRule>
  </conditionalFormatting>
  <conditionalFormatting sqref="G9:G32">
    <cfRule type="cellIs" dxfId="169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0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47</v>
      </c>
      <c r="F2" s="42" t="str">
        <f>VLOOKUP(E2,Home!$B$22:$F$124,2,FALSE)</f>
        <v>Uso de painéis de aquecimento de água para chuveiros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Número de chuveiros com painéis de aquecimento por número total de chuveiros</v>
      </c>
    </row>
    <row r="5" spans="1:25" x14ac:dyDescent="0.25">
      <c r="E5" s="13" t="s">
        <v>199</v>
      </c>
      <c r="F5" t="str">
        <f>VLOOKUP(E2,Home!$B$22:$F$124,3,FALSE)</f>
        <v>Ambiental e econômico</v>
      </c>
    </row>
    <row r="6" spans="1:25" x14ac:dyDescent="0.25">
      <c r="E6" s="13" t="s">
        <v>200</v>
      </c>
      <c r="F6" t="str">
        <f>VLOOKUP(E2,Home!$B$22:$F$124,5,FALSE)</f>
        <v>Anual</v>
      </c>
      <c r="H6" s="29" t="str">
        <f>VLOOKUP(E2,Home!$B$22:$H$124,7,FALSE)</f>
        <v>C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Ano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>
        <f>IF(E$8="Semestre",CONCATENATE(TEXT(C9,"00"),"/",D9),IF(E$8="Mês",CONCATENATE(TEXT(B9,"00"),"/",D9),IF(E$8="Ano",D9,"")))</f>
        <v>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2024</v>
      </c>
      <c r="E10" s="3">
        <f t="shared" ref="E10:E32" si="0">IF(E$8="Semestre",CONCATENATE(TEXT(C10,"00"),"/",D10),IF(E$8="Mês",CONCATENATE(TEXT(B10,"00"),"/",D10),IF(E$8="Ano",D10,"")))</f>
        <v>2024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2025</v>
      </c>
      <c r="E11" s="3">
        <f t="shared" si="0"/>
        <v>2025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2026</v>
      </c>
      <c r="E12" s="3">
        <f t="shared" si="0"/>
        <v>2026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2027</v>
      </c>
      <c r="E13" s="3">
        <f t="shared" si="0"/>
        <v>2027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2028</v>
      </c>
      <c r="E14" s="3">
        <f t="shared" si="0"/>
        <v>2028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2029</v>
      </c>
      <c r="E15" s="3">
        <f t="shared" si="0"/>
        <v>2029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2030</v>
      </c>
      <c r="E16" s="3">
        <f t="shared" si="0"/>
        <v>2030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2031</v>
      </c>
      <c r="E17" s="3">
        <f t="shared" si="0"/>
        <v>2031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2032</v>
      </c>
      <c r="E18" s="3">
        <f t="shared" si="0"/>
        <v>2032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2033</v>
      </c>
      <c r="E19" s="3">
        <f t="shared" si="0"/>
        <v>2033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2034</v>
      </c>
      <c r="E20" s="3">
        <f t="shared" si="0"/>
        <v>2034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2035</v>
      </c>
      <c r="E21" s="3">
        <f t="shared" si="0"/>
        <v>2035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2036</v>
      </c>
      <c r="E22" s="3">
        <f t="shared" si="0"/>
        <v>2036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2037</v>
      </c>
      <c r="E23" s="3">
        <f t="shared" si="0"/>
        <v>2037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2038</v>
      </c>
      <c r="E24" s="3">
        <f t="shared" si="0"/>
        <v>2038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2039</v>
      </c>
      <c r="E25" s="3">
        <f t="shared" si="0"/>
        <v>2039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2040</v>
      </c>
      <c r="E26" s="3">
        <f t="shared" si="0"/>
        <v>2040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2041</v>
      </c>
      <c r="E27" s="3">
        <f t="shared" si="0"/>
        <v>2041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2042</v>
      </c>
      <c r="E28" s="3">
        <f t="shared" si="0"/>
        <v>2042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2043</v>
      </c>
      <c r="E29" s="3">
        <f t="shared" si="0"/>
        <v>2043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2044</v>
      </c>
      <c r="E30" s="3">
        <f t="shared" si="0"/>
        <v>2044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2045</v>
      </c>
      <c r="E31" s="3">
        <f t="shared" si="0"/>
        <v>2045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2046</v>
      </c>
      <c r="E32" s="4">
        <f t="shared" si="0"/>
        <v>2046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80" priority="2" operator="equal">
      <formula>"!"</formula>
    </cfRule>
  </conditionalFormatting>
  <conditionalFormatting sqref="G9:G32">
    <cfRule type="cellIs" dxfId="79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1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48</v>
      </c>
      <c r="F2" s="42" t="str">
        <f>VLOOKUP(E2,Home!$B$22:$F$124,2,FALSE)</f>
        <v>Aquisição de alimentos de origem sustentável para pessoas e animais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Ausência / Presença de aquisição de alimentos de origem sustentável</v>
      </c>
    </row>
    <row r="5" spans="1:25" x14ac:dyDescent="0.25">
      <c r="E5" s="13" t="s">
        <v>199</v>
      </c>
      <c r="F5" t="str">
        <f>VLOOKUP(E2,Home!$B$22:$F$124,3,FALSE)</f>
        <v>Ambiental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P</v>
      </c>
      <c r="I6" s="35" t="str">
        <f>IF(OR(H6="P",H6="A"),"Para representação em planilha e gráfico, preencha, no valor da variável, 1 (um) para Presença e 0 (zero) para Ausência","")</f>
        <v>Para representação em planilha e gráfico, preencha, no valor da variável, 1 (um) para Presença e 0 (zero) para Ausência</v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78" priority="2" operator="equal">
      <formula>"!"</formula>
    </cfRule>
  </conditionalFormatting>
  <conditionalFormatting sqref="G9:G32">
    <cfRule type="cellIs" dxfId="77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2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49</v>
      </c>
      <c r="F2" s="42" t="str">
        <f>VLOOKUP(E2,Home!$B$22:$F$124,2,FALSE)</f>
        <v>Produção própria de alimentos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Quantidade, em kg, de alimentos produzidos no campus por quantidade total de alimentos utilizados</v>
      </c>
    </row>
    <row r="5" spans="1:25" x14ac:dyDescent="0.25">
      <c r="E5" s="13" t="s">
        <v>199</v>
      </c>
      <c r="F5" t="str">
        <f>VLOOKUP(E2,Home!$B$22:$F$124,3,FALSE)</f>
        <v>Ambiental e econômico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C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76" priority="2" operator="equal">
      <formula>"!"</formula>
    </cfRule>
  </conditionalFormatting>
  <conditionalFormatting sqref="G9:G32">
    <cfRule type="cellIs" dxfId="75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3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50</v>
      </c>
      <c r="F2" s="42" t="str">
        <f>VLOOKUP(E2,Home!$B$22:$F$124,2,FALSE)</f>
        <v>Contratação de serviços e/ou materiais por meio de licitações sustentáveis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Ausência / Presença de licitação sustentável</v>
      </c>
    </row>
    <row r="5" spans="1:25" x14ac:dyDescent="0.25">
      <c r="E5" s="13" t="s">
        <v>199</v>
      </c>
      <c r="F5" t="str">
        <f>VLOOKUP(E2,Home!$B$22:$F$124,3,FALSE)</f>
        <v>Ambiental e econômico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P</v>
      </c>
      <c r="I6" s="35" t="str">
        <f>IF(OR(H6="P",H6="A"),"Para representação em planilha e gráfico, preencha, no valor da variável, 1 (um) para Presença e 0 (zero) para Ausência","")</f>
        <v>Para representação em planilha e gráfico, preencha, no valor da variável, 1 (um) para Presença e 0 (zero) para Ausência</v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74" priority="2" operator="equal">
      <formula>"!"</formula>
    </cfRule>
  </conditionalFormatting>
  <conditionalFormatting sqref="G9:G32">
    <cfRule type="cellIs" dxfId="73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4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51</v>
      </c>
      <c r="F2" s="42" t="str">
        <f>VLOOKUP(E2,Home!$B$22:$F$124,2,FALSE)</f>
        <v>Lixeiras para coleta seletiva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Número de lixeiras para coleta seletiva por número total de lixeiras</v>
      </c>
    </row>
    <row r="5" spans="1:25" x14ac:dyDescent="0.25">
      <c r="E5" s="13" t="s">
        <v>199</v>
      </c>
      <c r="F5" t="str">
        <f>VLOOKUP(E2,Home!$B$22:$F$124,3,FALSE)</f>
        <v>Ambiental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C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72" priority="2" operator="equal">
      <formula>"!"</formula>
    </cfRule>
  </conditionalFormatting>
  <conditionalFormatting sqref="G9:G32">
    <cfRule type="cellIs" dxfId="71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5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52</v>
      </c>
      <c r="F2" s="42" t="str">
        <f>VLOOKUP(E2,Home!$B$22:$F$124,2,FALSE)</f>
        <v>Quantidade de resíduos sólidos comuns produzidos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Kg de resíduos sólidos produzidos por usuário</v>
      </c>
    </row>
    <row r="5" spans="1:25" x14ac:dyDescent="0.25">
      <c r="E5" s="13" t="s">
        <v>199</v>
      </c>
      <c r="F5" t="str">
        <f>VLOOKUP(E2,Home!$B$22:$F$124,3,FALSE)</f>
        <v>Ambiental</v>
      </c>
    </row>
    <row r="6" spans="1:25" x14ac:dyDescent="0.25">
      <c r="E6" s="13" t="s">
        <v>200</v>
      </c>
      <c r="F6" t="str">
        <f>VLOOKUP(E2,Home!$B$22:$F$124,5,FALSE)</f>
        <v>Mensal</v>
      </c>
      <c r="H6" s="29" t="str">
        <f>VLOOKUP(E2,Home!$B$22:$H$124,7,FALSE)</f>
        <v>D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Mês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2023</v>
      </c>
      <c r="E11" s="3" t="str">
        <f t="shared" si="0"/>
        <v>03/2023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2023</v>
      </c>
      <c r="E12" s="3" t="str">
        <f t="shared" si="0"/>
        <v>04/2023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2023</v>
      </c>
      <c r="E13" s="3" t="str">
        <f t="shared" si="0"/>
        <v>05/2023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2023</v>
      </c>
      <c r="E14" s="3" t="str">
        <f t="shared" si="0"/>
        <v>06/2023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2023</v>
      </c>
      <c r="E15" s="3" t="str">
        <f t="shared" si="0"/>
        <v>07/2023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2023</v>
      </c>
      <c r="E16" s="3" t="str">
        <f t="shared" si="0"/>
        <v>08/2023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2023</v>
      </c>
      <c r="E17" s="3" t="str">
        <f t="shared" si="0"/>
        <v>09/2023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2023</v>
      </c>
      <c r="E18" s="3" t="str">
        <f t="shared" si="0"/>
        <v>10/2023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2023</v>
      </c>
      <c r="E19" s="3" t="str">
        <f t="shared" si="0"/>
        <v>11/2023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2023</v>
      </c>
      <c r="E20" s="3" t="str">
        <f t="shared" si="0"/>
        <v>12/2023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2024</v>
      </c>
      <c r="E21" s="3" t="str">
        <f t="shared" si="0"/>
        <v>01/2024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2024</v>
      </c>
      <c r="E22" s="3" t="str">
        <f t="shared" si="0"/>
        <v>02/2024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2024</v>
      </c>
      <c r="E23" s="3" t="str">
        <f t="shared" si="0"/>
        <v>03/2024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2024</v>
      </c>
      <c r="E24" s="3" t="str">
        <f t="shared" si="0"/>
        <v>04/2024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2024</v>
      </c>
      <c r="E25" s="3" t="str">
        <f t="shared" si="0"/>
        <v>05/2024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2024</v>
      </c>
      <c r="E26" s="3" t="str">
        <f t="shared" si="0"/>
        <v>06/2024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2024</v>
      </c>
      <c r="E27" s="3" t="str">
        <f t="shared" si="0"/>
        <v>07/2024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2024</v>
      </c>
      <c r="E28" s="3" t="str">
        <f t="shared" si="0"/>
        <v>08/2024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2024</v>
      </c>
      <c r="E29" s="3" t="str">
        <f t="shared" si="0"/>
        <v>09/2024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2024</v>
      </c>
      <c r="E30" s="3" t="str">
        <f t="shared" si="0"/>
        <v>10/2024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2024</v>
      </c>
      <c r="E31" s="3" t="str">
        <f t="shared" si="0"/>
        <v>11/2024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2024</v>
      </c>
      <c r="E32" s="4" t="str">
        <f t="shared" si="0"/>
        <v>12/2024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G35">
    <cfRule type="cellIs" dxfId="70" priority="3" operator="equal">
      <formula>"!"</formula>
    </cfRule>
  </conditionalFormatting>
  <conditionalFormatting sqref="G9:G32">
    <cfRule type="cellIs" dxfId="69" priority="2" operator="equal">
      <formula>"!"</formula>
    </cfRule>
  </conditionalFormatting>
  <conditionalFormatting sqref="F9:F3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6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53</v>
      </c>
      <c r="F2" s="42" t="str">
        <f>VLOOKUP(E2,Home!$B$22:$F$124,2,FALSE)</f>
        <v>Reciclagem / reutilização de resíduos sólidos comuns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Ausência / Presença de reciclagem ou reutilização de resíduos sólidos comuns</v>
      </c>
    </row>
    <row r="5" spans="1:25" x14ac:dyDescent="0.25">
      <c r="E5" s="13" t="s">
        <v>199</v>
      </c>
      <c r="F5" t="str">
        <f>VLOOKUP(E2,Home!$B$22:$F$124,3,FALSE)</f>
        <v>Ambiental</v>
      </c>
    </row>
    <row r="6" spans="1:25" x14ac:dyDescent="0.25">
      <c r="E6" s="13" t="s">
        <v>200</v>
      </c>
      <c r="F6" t="str">
        <f>VLOOKUP(E2,Home!$B$22:$F$124,5,FALSE)</f>
        <v>Mensal</v>
      </c>
      <c r="H6" s="29" t="str">
        <f>VLOOKUP(E2,Home!$B$22:$H$124,7,FALSE)</f>
        <v>P</v>
      </c>
      <c r="I6" s="35" t="str">
        <f>IF(OR(H6="P",H6="A"),"Para representação em planilha e gráfico, preencha, no valor da variável, 1 (um) para Presença e 0 (zero) para Ausência","")</f>
        <v>Para representação em planilha e gráfico, preencha, no valor da variável, 1 (um) para Presença e 0 (zero) para Ausência</v>
      </c>
    </row>
    <row r="8" spans="1:25" x14ac:dyDescent="0.25">
      <c r="E8" s="2" t="str">
        <f>IF(F6="Semestral","Semestre",IF(F6="Anual","Ano",IF(F6="Mensal","Mês","Período")))</f>
        <v>Mês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2023</v>
      </c>
      <c r="E11" s="3" t="str">
        <f t="shared" si="0"/>
        <v>03/2023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2023</v>
      </c>
      <c r="E12" s="3" t="str">
        <f t="shared" si="0"/>
        <v>04/2023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2023</v>
      </c>
      <c r="E13" s="3" t="str">
        <f t="shared" si="0"/>
        <v>05/2023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2023</v>
      </c>
      <c r="E14" s="3" t="str">
        <f t="shared" si="0"/>
        <v>06/2023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2023</v>
      </c>
      <c r="E15" s="3" t="str">
        <f t="shared" si="0"/>
        <v>07/2023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2023</v>
      </c>
      <c r="E16" s="3" t="str">
        <f t="shared" si="0"/>
        <v>08/2023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2023</v>
      </c>
      <c r="E17" s="3" t="str">
        <f t="shared" si="0"/>
        <v>09/2023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2023</v>
      </c>
      <c r="E18" s="3" t="str">
        <f t="shared" si="0"/>
        <v>10/2023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2023</v>
      </c>
      <c r="E19" s="3" t="str">
        <f t="shared" si="0"/>
        <v>11/2023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2023</v>
      </c>
      <c r="E20" s="3" t="str">
        <f t="shared" si="0"/>
        <v>12/2023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2024</v>
      </c>
      <c r="E21" s="3" t="str">
        <f t="shared" si="0"/>
        <v>01/2024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2024</v>
      </c>
      <c r="E22" s="3" t="str">
        <f t="shared" si="0"/>
        <v>02/2024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2024</v>
      </c>
      <c r="E23" s="3" t="str">
        <f t="shared" si="0"/>
        <v>03/2024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2024</v>
      </c>
      <c r="E24" s="3" t="str">
        <f t="shared" si="0"/>
        <v>04/2024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2024</v>
      </c>
      <c r="E25" s="3" t="str">
        <f t="shared" si="0"/>
        <v>05/2024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2024</v>
      </c>
      <c r="E26" s="3" t="str">
        <f t="shared" si="0"/>
        <v>06/2024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2024</v>
      </c>
      <c r="E27" s="3" t="str">
        <f t="shared" si="0"/>
        <v>07/2024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2024</v>
      </c>
      <c r="E28" s="3" t="str">
        <f t="shared" si="0"/>
        <v>08/2024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2024</v>
      </c>
      <c r="E29" s="3" t="str">
        <f t="shared" si="0"/>
        <v>09/2024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2024</v>
      </c>
      <c r="E30" s="3" t="str">
        <f t="shared" si="0"/>
        <v>10/2024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2024</v>
      </c>
      <c r="E31" s="3" t="str">
        <f t="shared" si="0"/>
        <v>11/2024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2024</v>
      </c>
      <c r="E32" s="4" t="str">
        <f t="shared" si="0"/>
        <v>12/2024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68" priority="2" operator="equal">
      <formula>"!"</formula>
    </cfRule>
  </conditionalFormatting>
  <conditionalFormatting sqref="G9:G32">
    <cfRule type="cellIs" dxfId="67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7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54</v>
      </c>
      <c r="F2" s="42" t="str">
        <f>VLOOKUP(E2,Home!$B$22:$F$124,2,FALSE)</f>
        <v>Reciclagem / reutilização de resíduos perigosos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Ausência / Presença de reciclagem ou reutilização de resíduos perigosos</v>
      </c>
    </row>
    <row r="5" spans="1:25" x14ac:dyDescent="0.25">
      <c r="E5" s="13" t="s">
        <v>199</v>
      </c>
      <c r="F5" t="str">
        <f>VLOOKUP(E2,Home!$B$22:$F$124,3,FALSE)</f>
        <v>Ambiental</v>
      </c>
    </row>
    <row r="6" spans="1:25" x14ac:dyDescent="0.25">
      <c r="E6" s="13" t="s">
        <v>200</v>
      </c>
      <c r="F6" t="str">
        <f>VLOOKUP(E2,Home!$B$22:$F$124,5,FALSE)</f>
        <v>Anual</v>
      </c>
      <c r="H6" s="29" t="str">
        <f>VLOOKUP(E2,Home!$B$22:$H$124,7,FALSE)</f>
        <v>P</v>
      </c>
      <c r="I6" s="35" t="str">
        <f>IF(OR(H6="P",H6="A"),"Para representação em planilha e gráfico, preencha, no valor da variável, 1 (um) para Presença e 0 (zero) para Ausência","")</f>
        <v>Para representação em planilha e gráfico, preencha, no valor da variável, 1 (um) para Presença e 0 (zero) para Ausência</v>
      </c>
    </row>
    <row r="8" spans="1:25" x14ac:dyDescent="0.25">
      <c r="E8" s="2" t="str">
        <f>IF(F6="Semestral","Semestre",IF(F6="Anual","Ano",IF(F6="Mensal","Mês","Período")))</f>
        <v>Ano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>
        <f>IF(E$8="Semestre",CONCATENATE(TEXT(C9,"00"),"/",D9),IF(E$8="Mês",CONCATENATE(TEXT(B9,"00"),"/",D9),IF(E$8="Ano",D9,"")))</f>
        <v>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2024</v>
      </c>
      <c r="E10" s="3">
        <f t="shared" ref="E10:E32" si="0">IF(E$8="Semestre",CONCATENATE(TEXT(C10,"00"),"/",D10),IF(E$8="Mês",CONCATENATE(TEXT(B10,"00"),"/",D10),IF(E$8="Ano",D10,"")))</f>
        <v>2024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2025</v>
      </c>
      <c r="E11" s="3">
        <f t="shared" si="0"/>
        <v>2025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2026</v>
      </c>
      <c r="E12" s="3">
        <f t="shared" si="0"/>
        <v>2026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2027</v>
      </c>
      <c r="E13" s="3">
        <f t="shared" si="0"/>
        <v>2027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2028</v>
      </c>
      <c r="E14" s="3">
        <f t="shared" si="0"/>
        <v>2028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2029</v>
      </c>
      <c r="E15" s="3">
        <f t="shared" si="0"/>
        <v>2029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2030</v>
      </c>
      <c r="E16" s="3">
        <f t="shared" si="0"/>
        <v>2030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2031</v>
      </c>
      <c r="E17" s="3">
        <f t="shared" si="0"/>
        <v>2031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2032</v>
      </c>
      <c r="E18" s="3">
        <f t="shared" si="0"/>
        <v>2032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2033</v>
      </c>
      <c r="E19" s="3">
        <f t="shared" si="0"/>
        <v>2033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2034</v>
      </c>
      <c r="E20" s="3">
        <f t="shared" si="0"/>
        <v>2034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2035</v>
      </c>
      <c r="E21" s="3">
        <f t="shared" si="0"/>
        <v>2035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2036</v>
      </c>
      <c r="E22" s="3">
        <f t="shared" si="0"/>
        <v>2036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2037</v>
      </c>
      <c r="E23" s="3">
        <f t="shared" si="0"/>
        <v>2037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2038</v>
      </c>
      <c r="E24" s="3">
        <f t="shared" si="0"/>
        <v>2038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2039</v>
      </c>
      <c r="E25" s="3">
        <f t="shared" si="0"/>
        <v>2039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2040</v>
      </c>
      <c r="E26" s="3">
        <f t="shared" si="0"/>
        <v>2040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2041</v>
      </c>
      <c r="E27" s="3">
        <f t="shared" si="0"/>
        <v>2041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2042</v>
      </c>
      <c r="E28" s="3">
        <f t="shared" si="0"/>
        <v>2042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2043</v>
      </c>
      <c r="E29" s="3">
        <f t="shared" si="0"/>
        <v>2043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2044</v>
      </c>
      <c r="E30" s="3">
        <f t="shared" si="0"/>
        <v>2044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2045</v>
      </c>
      <c r="E31" s="3">
        <f t="shared" si="0"/>
        <v>2045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2046</v>
      </c>
      <c r="E32" s="4">
        <f t="shared" si="0"/>
        <v>2046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66" priority="2" operator="equal">
      <formula>"!"</formula>
    </cfRule>
  </conditionalFormatting>
  <conditionalFormatting sqref="G9:G32">
    <cfRule type="cellIs" dxfId="65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8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55</v>
      </c>
      <c r="F2" s="42" t="str">
        <f>VLOOKUP(E2,Home!$B$22:$F$124,2,FALSE)</f>
        <v>Reutilização de biomassa para compostagem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Ausência / Presença de reutilização de biomassa para compostagem</v>
      </c>
    </row>
    <row r="5" spans="1:25" x14ac:dyDescent="0.25">
      <c r="E5" s="13" t="s">
        <v>199</v>
      </c>
      <c r="F5" t="str">
        <f>VLOOKUP(E2,Home!$B$22:$F$124,3,FALSE)</f>
        <v>Ambiental</v>
      </c>
    </row>
    <row r="6" spans="1:25" x14ac:dyDescent="0.25">
      <c r="E6" s="13" t="s">
        <v>200</v>
      </c>
      <c r="F6" t="str">
        <f>VLOOKUP(E2,Home!$B$22:$F$124,5,FALSE)</f>
        <v>Anual</v>
      </c>
      <c r="H6" s="29" t="str">
        <f>VLOOKUP(E2,Home!$B$22:$H$124,7,FALSE)</f>
        <v>P</v>
      </c>
      <c r="I6" s="35" t="str">
        <f>IF(OR(H6="P",H6="A"),"Para representação em planilha e gráfico, preencha, no valor da variável, 1 (um) para Presença e 0 (zero) para Ausência","")</f>
        <v>Para representação em planilha e gráfico, preencha, no valor da variável, 1 (um) para Presença e 0 (zero) para Ausência</v>
      </c>
    </row>
    <row r="8" spans="1:25" x14ac:dyDescent="0.25">
      <c r="E8" s="2" t="str">
        <f>IF(F6="Semestral","Semestre",IF(F6="Anual","Ano",IF(F6="Mensal","Mês","Período")))</f>
        <v>Ano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>
        <f>IF(E$8="Semestre",CONCATENATE(TEXT(C9,"00"),"/",D9),IF(E$8="Mês",CONCATENATE(TEXT(B9,"00"),"/",D9),IF(E$8="Ano",D9,"")))</f>
        <v>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2024</v>
      </c>
      <c r="E10" s="3">
        <f t="shared" ref="E10:E32" si="0">IF(E$8="Semestre",CONCATENATE(TEXT(C10,"00"),"/",D10),IF(E$8="Mês",CONCATENATE(TEXT(B10,"00"),"/",D10),IF(E$8="Ano",D10,"")))</f>
        <v>2024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2025</v>
      </c>
      <c r="E11" s="3">
        <f t="shared" si="0"/>
        <v>2025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2026</v>
      </c>
      <c r="E12" s="3">
        <f t="shared" si="0"/>
        <v>2026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2027</v>
      </c>
      <c r="E13" s="3">
        <f t="shared" si="0"/>
        <v>2027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2028</v>
      </c>
      <c r="E14" s="3">
        <f t="shared" si="0"/>
        <v>2028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2029</v>
      </c>
      <c r="E15" s="3">
        <f t="shared" si="0"/>
        <v>2029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2030</v>
      </c>
      <c r="E16" s="3">
        <f t="shared" si="0"/>
        <v>2030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2031</v>
      </c>
      <c r="E17" s="3">
        <f t="shared" si="0"/>
        <v>2031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2032</v>
      </c>
      <c r="E18" s="3">
        <f t="shared" si="0"/>
        <v>2032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2033</v>
      </c>
      <c r="E19" s="3">
        <f t="shared" si="0"/>
        <v>2033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2034</v>
      </c>
      <c r="E20" s="3">
        <f t="shared" si="0"/>
        <v>2034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2035</v>
      </c>
      <c r="E21" s="3">
        <f t="shared" si="0"/>
        <v>2035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2036</v>
      </c>
      <c r="E22" s="3">
        <f t="shared" si="0"/>
        <v>2036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2037</v>
      </c>
      <c r="E23" s="3">
        <f t="shared" si="0"/>
        <v>2037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2038</v>
      </c>
      <c r="E24" s="3">
        <f t="shared" si="0"/>
        <v>2038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2039</v>
      </c>
      <c r="E25" s="3">
        <f t="shared" si="0"/>
        <v>2039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2040</v>
      </c>
      <c r="E26" s="3">
        <f t="shared" si="0"/>
        <v>2040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2041</v>
      </c>
      <c r="E27" s="3">
        <f t="shared" si="0"/>
        <v>2041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2042</v>
      </c>
      <c r="E28" s="3">
        <f t="shared" si="0"/>
        <v>2042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2043</v>
      </c>
      <c r="E29" s="3">
        <f t="shared" si="0"/>
        <v>2043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2044</v>
      </c>
      <c r="E30" s="3">
        <f t="shared" si="0"/>
        <v>2044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2045</v>
      </c>
      <c r="E31" s="3">
        <f t="shared" si="0"/>
        <v>2045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2046</v>
      </c>
      <c r="E32" s="4">
        <f t="shared" si="0"/>
        <v>2046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64" priority="2" operator="equal">
      <formula>"!"</formula>
    </cfRule>
  </conditionalFormatting>
  <conditionalFormatting sqref="G9:G32">
    <cfRule type="cellIs" dxfId="63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9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56</v>
      </c>
      <c r="F2" s="42" t="str">
        <f>VLOOKUP(E2,Home!$B$22:$F$124,2,FALSE)</f>
        <v>Reutilização / descarte correto de óleo de cozinha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Ausência / Presença de reutilização e descarte correto do óleo de cozinha</v>
      </c>
    </row>
    <row r="5" spans="1:25" x14ac:dyDescent="0.25">
      <c r="E5" s="13" t="s">
        <v>199</v>
      </c>
      <c r="F5" t="str">
        <f>VLOOKUP(E2,Home!$B$22:$F$124,3,FALSE)</f>
        <v>Ambiental</v>
      </c>
    </row>
    <row r="6" spans="1:25" x14ac:dyDescent="0.25">
      <c r="E6" s="13" t="s">
        <v>200</v>
      </c>
      <c r="F6" t="str">
        <f>VLOOKUP(E2,Home!$B$22:$F$124,5,FALSE)</f>
        <v>Anual</v>
      </c>
      <c r="H6" s="29" t="str">
        <f>VLOOKUP(E2,Home!$B$22:$H$124,7,FALSE)</f>
        <v>P</v>
      </c>
      <c r="I6" s="35" t="str">
        <f>IF(OR(H6="P",H6="A"),"Para representação em planilha e gráfico, preencha, no valor da variável, 1 (um) para Presença e 0 (zero) para Ausência","")</f>
        <v>Para representação em planilha e gráfico, preencha, no valor da variável, 1 (um) para Presença e 0 (zero) para Ausência</v>
      </c>
    </row>
    <row r="8" spans="1:25" x14ac:dyDescent="0.25">
      <c r="E8" s="2" t="str">
        <f>IF(F6="Semestral","Semestre",IF(F6="Anual","Ano",IF(F6="Mensal","Mês","Período")))</f>
        <v>Ano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>
        <f>IF(E$8="Semestre",CONCATENATE(TEXT(C9,"00"),"/",D9),IF(E$8="Mês",CONCATENATE(TEXT(B9,"00"),"/",D9),IF(E$8="Ano",D9,"")))</f>
        <v>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2024</v>
      </c>
      <c r="E10" s="3">
        <f t="shared" ref="E10:E32" si="0">IF(E$8="Semestre",CONCATENATE(TEXT(C10,"00"),"/",D10),IF(E$8="Mês",CONCATENATE(TEXT(B10,"00"),"/",D10),IF(E$8="Ano",D10,"")))</f>
        <v>2024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2025</v>
      </c>
      <c r="E11" s="3">
        <f t="shared" si="0"/>
        <v>2025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2026</v>
      </c>
      <c r="E12" s="3">
        <f t="shared" si="0"/>
        <v>2026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2027</v>
      </c>
      <c r="E13" s="3">
        <f t="shared" si="0"/>
        <v>2027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2028</v>
      </c>
      <c r="E14" s="3">
        <f t="shared" si="0"/>
        <v>2028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2029</v>
      </c>
      <c r="E15" s="3">
        <f t="shared" si="0"/>
        <v>2029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2030</v>
      </c>
      <c r="E16" s="3">
        <f t="shared" si="0"/>
        <v>2030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2031</v>
      </c>
      <c r="E17" s="3">
        <f t="shared" si="0"/>
        <v>2031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2032</v>
      </c>
      <c r="E18" s="3">
        <f t="shared" si="0"/>
        <v>2032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2033</v>
      </c>
      <c r="E19" s="3">
        <f t="shared" si="0"/>
        <v>2033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2034</v>
      </c>
      <c r="E20" s="3">
        <f t="shared" si="0"/>
        <v>2034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2035</v>
      </c>
      <c r="E21" s="3">
        <f t="shared" si="0"/>
        <v>2035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2036</v>
      </c>
      <c r="E22" s="3">
        <f t="shared" si="0"/>
        <v>2036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2037</v>
      </c>
      <c r="E23" s="3">
        <f t="shared" si="0"/>
        <v>2037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2038</v>
      </c>
      <c r="E24" s="3">
        <f t="shared" si="0"/>
        <v>2038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2039</v>
      </c>
      <c r="E25" s="3">
        <f t="shared" si="0"/>
        <v>2039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2040</v>
      </c>
      <c r="E26" s="3">
        <f t="shared" si="0"/>
        <v>2040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2041</v>
      </c>
      <c r="E27" s="3">
        <f t="shared" si="0"/>
        <v>2041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2042</v>
      </c>
      <c r="E28" s="3">
        <f t="shared" si="0"/>
        <v>2042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2043</v>
      </c>
      <c r="E29" s="3">
        <f t="shared" si="0"/>
        <v>2043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2044</v>
      </c>
      <c r="E30" s="3">
        <f t="shared" si="0"/>
        <v>2044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2045</v>
      </c>
      <c r="E31" s="3">
        <f t="shared" si="0"/>
        <v>2045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2046</v>
      </c>
      <c r="E32" s="4">
        <f t="shared" si="0"/>
        <v>2046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62" priority="2" operator="equal">
      <formula>"!"</formula>
    </cfRule>
  </conditionalFormatting>
  <conditionalFormatting sqref="G9:G32">
    <cfRule type="cellIs" dxfId="61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5</v>
      </c>
      <c r="F2" s="42" t="str">
        <f>VLOOKUP(E2,Home!$B$22:$F$124,2,FALSE)</f>
        <v>Relação de gastos institucionais com docentes por aluno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Valor total de gastos, em real, com remuneração docente por total de alunos</v>
      </c>
    </row>
    <row r="5" spans="1:25" x14ac:dyDescent="0.25">
      <c r="E5" s="13" t="s">
        <v>199</v>
      </c>
      <c r="F5" t="str">
        <f>VLOOKUP(E2,Home!$B$22:$F$124,3,FALSE)</f>
        <v>Econômico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N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/>
      </c>
    </row>
    <row r="35" spans="5:11" ht="15.75" x14ac:dyDescent="0.25">
      <c r="E35" s="5"/>
      <c r="F35" s="6"/>
      <c r="G35" s="36" t="str">
        <f>IF($H$6&lt;&gt;"N","!","")</f>
        <v/>
      </c>
      <c r="H35" s="37" t="str">
        <f>IF($H$6&lt;&gt;"N","Atenção! Este indicador se comportou de forma indesejada.","")</f>
        <v/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68" priority="2" operator="equal">
      <formula>"!"</formula>
    </cfRule>
  </conditionalFormatting>
  <conditionalFormatting sqref="G9:G32">
    <cfRule type="cellIs" dxfId="167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0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57</v>
      </c>
      <c r="F2" s="42" t="str">
        <f>VLOOKUP(E2,Home!$B$22:$F$124,2,FALSE)</f>
        <v>Limpeza e manutenção da estrutura de esgoto e lixeiras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Presença / Ausência de limpeza e manutenção da estrutura de esgoto e lixeiras</v>
      </c>
    </row>
    <row r="5" spans="1:25" x14ac:dyDescent="0.25">
      <c r="E5" s="13" t="s">
        <v>199</v>
      </c>
      <c r="F5" t="str">
        <f>VLOOKUP(E2,Home!$B$22:$F$124,3,FALSE)</f>
        <v>Ambiental</v>
      </c>
    </row>
    <row r="6" spans="1:25" x14ac:dyDescent="0.25">
      <c r="E6" s="13" t="s">
        <v>200</v>
      </c>
      <c r="F6" t="str">
        <f>VLOOKUP(E2,Home!$B$22:$F$124,5,FALSE)</f>
        <v>Mensal</v>
      </c>
      <c r="H6" s="29" t="str">
        <f>VLOOKUP(E2,Home!$B$22:$H$124,7,FALSE)</f>
        <v>P</v>
      </c>
      <c r="I6" s="35" t="str">
        <f>IF(OR(H6="P",H6="A"),"Para representação em planilha e gráfico, preencha, no valor da variável, 1 (um) para Presença e 0 (zero) para Ausência","")</f>
        <v>Para representação em planilha e gráfico, preencha, no valor da variável, 1 (um) para Presença e 0 (zero) para Ausência</v>
      </c>
    </row>
    <row r="8" spans="1:25" x14ac:dyDescent="0.25">
      <c r="E8" s="2" t="str">
        <f>IF(F6="Semestral","Semestre",IF(F6="Anual","Ano",IF(F6="Mensal","Mês","Período")))</f>
        <v>Mês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2023</v>
      </c>
      <c r="E11" s="3" t="str">
        <f t="shared" si="0"/>
        <v>03/2023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2023</v>
      </c>
      <c r="E12" s="3" t="str">
        <f t="shared" si="0"/>
        <v>04/2023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2023</v>
      </c>
      <c r="E13" s="3" t="str">
        <f t="shared" si="0"/>
        <v>05/2023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2023</v>
      </c>
      <c r="E14" s="3" t="str">
        <f t="shared" si="0"/>
        <v>06/2023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2023</v>
      </c>
      <c r="E15" s="3" t="str">
        <f t="shared" si="0"/>
        <v>07/2023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2023</v>
      </c>
      <c r="E16" s="3" t="str">
        <f t="shared" si="0"/>
        <v>08/2023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2023</v>
      </c>
      <c r="E17" s="3" t="str">
        <f t="shared" si="0"/>
        <v>09/2023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2023</v>
      </c>
      <c r="E18" s="3" t="str">
        <f t="shared" si="0"/>
        <v>10/2023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2023</v>
      </c>
      <c r="E19" s="3" t="str">
        <f t="shared" si="0"/>
        <v>11/2023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2023</v>
      </c>
      <c r="E20" s="3" t="str">
        <f t="shared" si="0"/>
        <v>12/2023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2024</v>
      </c>
      <c r="E21" s="3" t="str">
        <f t="shared" si="0"/>
        <v>01/2024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2024</v>
      </c>
      <c r="E22" s="3" t="str">
        <f t="shared" si="0"/>
        <v>02/2024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2024</v>
      </c>
      <c r="E23" s="3" t="str">
        <f t="shared" si="0"/>
        <v>03/2024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2024</v>
      </c>
      <c r="E24" s="3" t="str">
        <f t="shared" si="0"/>
        <v>04/2024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2024</v>
      </c>
      <c r="E25" s="3" t="str">
        <f t="shared" si="0"/>
        <v>05/2024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2024</v>
      </c>
      <c r="E26" s="3" t="str">
        <f t="shared" si="0"/>
        <v>06/2024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2024</v>
      </c>
      <c r="E27" s="3" t="str">
        <f t="shared" si="0"/>
        <v>07/2024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2024</v>
      </c>
      <c r="E28" s="3" t="str">
        <f t="shared" si="0"/>
        <v>08/2024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2024</v>
      </c>
      <c r="E29" s="3" t="str">
        <f t="shared" si="0"/>
        <v>09/2024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2024</v>
      </c>
      <c r="E30" s="3" t="str">
        <f t="shared" si="0"/>
        <v>10/2024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2024</v>
      </c>
      <c r="E31" s="3" t="str">
        <f t="shared" si="0"/>
        <v>11/2024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2024</v>
      </c>
      <c r="E32" s="4" t="str">
        <f t="shared" si="0"/>
        <v>12/2024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60" priority="2" operator="equal">
      <formula>"!"</formula>
    </cfRule>
  </conditionalFormatting>
  <conditionalFormatting sqref="G9:G32">
    <cfRule type="cellIs" dxfId="59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1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58</v>
      </c>
      <c r="F2" s="42" t="str">
        <f>VLOOKUP(E2,Home!$B$22:$F$124,2,FALSE)</f>
        <v>Logística reversa de resíduos de eletricidade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Ausência / Presença de logística reversa de resíduos de eletricidade</v>
      </c>
    </row>
    <row r="5" spans="1:25" x14ac:dyDescent="0.25">
      <c r="E5" s="13" t="s">
        <v>199</v>
      </c>
      <c r="F5" t="str">
        <f>VLOOKUP(E2,Home!$B$22:$F$124,3,FALSE)</f>
        <v>Ambiental</v>
      </c>
    </row>
    <row r="6" spans="1:25" x14ac:dyDescent="0.25">
      <c r="E6" s="13" t="s">
        <v>200</v>
      </c>
      <c r="F6" t="str">
        <f>VLOOKUP(E2,Home!$B$22:$F$124,5,FALSE)</f>
        <v>Anual</v>
      </c>
      <c r="H6" s="29" t="str">
        <f>VLOOKUP(E2,Home!$B$22:$H$124,7,FALSE)</f>
        <v>P</v>
      </c>
      <c r="I6" s="35" t="str">
        <f>IF(OR(H6="P",H6="A"),"Para representação em planilha e gráfico, preencha, no valor da variável, 1 (um) para Presença e 0 (zero) para Ausência","")</f>
        <v>Para representação em planilha e gráfico, preencha, no valor da variável, 1 (um) para Presença e 0 (zero) para Ausência</v>
      </c>
    </row>
    <row r="8" spans="1:25" x14ac:dyDescent="0.25">
      <c r="E8" s="2" t="str">
        <f>IF(F6="Semestral","Semestre",IF(F6="Anual","Ano",IF(F6="Mensal","Mês","Período")))</f>
        <v>Ano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>
        <f>IF(E$8="Semestre",CONCATENATE(TEXT(C9,"00"),"/",D9),IF(E$8="Mês",CONCATENATE(TEXT(B9,"00"),"/",D9),IF(E$8="Ano",D9,"")))</f>
        <v>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2024</v>
      </c>
      <c r="E10" s="3">
        <f t="shared" ref="E10:E32" si="0">IF(E$8="Semestre",CONCATENATE(TEXT(C10,"00"),"/",D10),IF(E$8="Mês",CONCATENATE(TEXT(B10,"00"),"/",D10),IF(E$8="Ano",D10,"")))</f>
        <v>2024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2025</v>
      </c>
      <c r="E11" s="3">
        <f t="shared" si="0"/>
        <v>2025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2026</v>
      </c>
      <c r="E12" s="3">
        <f t="shared" si="0"/>
        <v>2026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2027</v>
      </c>
      <c r="E13" s="3">
        <f t="shared" si="0"/>
        <v>2027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2028</v>
      </c>
      <c r="E14" s="3">
        <f t="shared" si="0"/>
        <v>2028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2029</v>
      </c>
      <c r="E15" s="3">
        <f t="shared" si="0"/>
        <v>2029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2030</v>
      </c>
      <c r="E16" s="3">
        <f t="shared" si="0"/>
        <v>2030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2031</v>
      </c>
      <c r="E17" s="3">
        <f t="shared" si="0"/>
        <v>2031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2032</v>
      </c>
      <c r="E18" s="3">
        <f t="shared" si="0"/>
        <v>2032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2033</v>
      </c>
      <c r="E19" s="3">
        <f t="shared" si="0"/>
        <v>2033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2034</v>
      </c>
      <c r="E20" s="3">
        <f t="shared" si="0"/>
        <v>2034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2035</v>
      </c>
      <c r="E21" s="3">
        <f t="shared" si="0"/>
        <v>2035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2036</v>
      </c>
      <c r="E22" s="3">
        <f t="shared" si="0"/>
        <v>2036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2037</v>
      </c>
      <c r="E23" s="3">
        <f t="shared" si="0"/>
        <v>2037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2038</v>
      </c>
      <c r="E24" s="3">
        <f t="shared" si="0"/>
        <v>2038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2039</v>
      </c>
      <c r="E25" s="3">
        <f t="shared" si="0"/>
        <v>2039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2040</v>
      </c>
      <c r="E26" s="3">
        <f t="shared" si="0"/>
        <v>2040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2041</v>
      </c>
      <c r="E27" s="3">
        <f t="shared" si="0"/>
        <v>2041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2042</v>
      </c>
      <c r="E28" s="3">
        <f t="shared" si="0"/>
        <v>2042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2043</v>
      </c>
      <c r="E29" s="3">
        <f t="shared" si="0"/>
        <v>2043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2044</v>
      </c>
      <c r="E30" s="3">
        <f t="shared" si="0"/>
        <v>2044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2045</v>
      </c>
      <c r="E31" s="3">
        <f t="shared" si="0"/>
        <v>2045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2046</v>
      </c>
      <c r="E32" s="4">
        <f t="shared" si="0"/>
        <v>2046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58" priority="2" operator="equal">
      <formula>"!"</formula>
    </cfRule>
  </conditionalFormatting>
  <conditionalFormatting sqref="G9:G32">
    <cfRule type="cellIs" dxfId="57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2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59</v>
      </c>
      <c r="F2" s="42" t="str">
        <f>VLOOKUP(E2,Home!$B$22:$F$124,2,FALSE)</f>
        <v>Logística reversa de resíduos químicos de limpeza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Ausência / Presença de logística reversa de resíduos químicos de limpeza</v>
      </c>
    </row>
    <row r="5" spans="1:25" x14ac:dyDescent="0.25">
      <c r="E5" s="13" t="s">
        <v>199</v>
      </c>
      <c r="F5" t="str">
        <f>VLOOKUP(E2,Home!$B$22:$F$124,3,FALSE)</f>
        <v>Ambiental</v>
      </c>
    </row>
    <row r="6" spans="1:25" x14ac:dyDescent="0.25">
      <c r="E6" s="13" t="s">
        <v>200</v>
      </c>
      <c r="F6" t="str">
        <f>VLOOKUP(E2,Home!$B$22:$F$124,5,FALSE)</f>
        <v>Anual</v>
      </c>
      <c r="H6" s="29" t="str">
        <f>VLOOKUP(E2,Home!$B$22:$H$124,7,FALSE)</f>
        <v>P</v>
      </c>
      <c r="I6" s="35" t="str">
        <f>IF(OR(H6="P",H6="A"),"Para representação em planilha e gráfico, preencha, no valor da variável, 1 (um) para Presença e 0 (zero) para Ausência","")</f>
        <v>Para representação em planilha e gráfico, preencha, no valor da variável, 1 (um) para Presença e 0 (zero) para Ausência</v>
      </c>
    </row>
    <row r="8" spans="1:25" x14ac:dyDescent="0.25">
      <c r="E8" s="2" t="str">
        <f>IF(F6="Semestral","Semestre",IF(F6="Anual","Ano",IF(F6="Mensal","Mês","Período")))</f>
        <v>Ano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>
        <f>IF(E$8="Semestre",CONCATENATE(TEXT(C9,"00"),"/",D9),IF(E$8="Mês",CONCATENATE(TEXT(B9,"00"),"/",D9),IF(E$8="Ano",D9,"")))</f>
        <v>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2024</v>
      </c>
      <c r="E10" s="3">
        <f t="shared" ref="E10:E32" si="0">IF(E$8="Semestre",CONCATENATE(TEXT(C10,"00"),"/",D10),IF(E$8="Mês",CONCATENATE(TEXT(B10,"00"),"/",D10),IF(E$8="Ano",D10,"")))</f>
        <v>2024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2025</v>
      </c>
      <c r="E11" s="3">
        <f t="shared" si="0"/>
        <v>2025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2026</v>
      </c>
      <c r="E12" s="3">
        <f t="shared" si="0"/>
        <v>2026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2027</v>
      </c>
      <c r="E13" s="3">
        <f t="shared" si="0"/>
        <v>2027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2028</v>
      </c>
      <c r="E14" s="3">
        <f t="shared" si="0"/>
        <v>2028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2029</v>
      </c>
      <c r="E15" s="3">
        <f t="shared" si="0"/>
        <v>2029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2030</v>
      </c>
      <c r="E16" s="3">
        <f t="shared" si="0"/>
        <v>2030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2031</v>
      </c>
      <c r="E17" s="3">
        <f t="shared" si="0"/>
        <v>2031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2032</v>
      </c>
      <c r="E18" s="3">
        <f t="shared" si="0"/>
        <v>2032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2033</v>
      </c>
      <c r="E19" s="3">
        <f t="shared" si="0"/>
        <v>2033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2034</v>
      </c>
      <c r="E20" s="3">
        <f t="shared" si="0"/>
        <v>2034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2035</v>
      </c>
      <c r="E21" s="3">
        <f t="shared" si="0"/>
        <v>2035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2036</v>
      </c>
      <c r="E22" s="3">
        <f t="shared" si="0"/>
        <v>2036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2037</v>
      </c>
      <c r="E23" s="3">
        <f t="shared" si="0"/>
        <v>2037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2038</v>
      </c>
      <c r="E24" s="3">
        <f t="shared" si="0"/>
        <v>2038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2039</v>
      </c>
      <c r="E25" s="3">
        <f t="shared" si="0"/>
        <v>2039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2040</v>
      </c>
      <c r="E26" s="3">
        <f t="shared" si="0"/>
        <v>2040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2041</v>
      </c>
      <c r="E27" s="3">
        <f t="shared" si="0"/>
        <v>2041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2042</v>
      </c>
      <c r="E28" s="3">
        <f t="shared" si="0"/>
        <v>2042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2043</v>
      </c>
      <c r="E29" s="3">
        <f t="shared" si="0"/>
        <v>2043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2044</v>
      </c>
      <c r="E30" s="3">
        <f t="shared" si="0"/>
        <v>2044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2045</v>
      </c>
      <c r="E31" s="3">
        <f t="shared" si="0"/>
        <v>2045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2046</v>
      </c>
      <c r="E32" s="4">
        <f t="shared" si="0"/>
        <v>2046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56" priority="2" operator="equal">
      <formula>"!"</formula>
    </cfRule>
  </conditionalFormatting>
  <conditionalFormatting sqref="G9:G32">
    <cfRule type="cellIs" dxfId="55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3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60</v>
      </c>
      <c r="F2" s="42" t="str">
        <f>VLOOKUP(E2,Home!$B$22:$F$124,2,FALSE)</f>
        <v>Logística reversa de resíduos químicos de saúde humana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Ausência / Presença de logística reversa de resíduos químicos de saúde humana</v>
      </c>
    </row>
    <row r="5" spans="1:25" x14ac:dyDescent="0.25">
      <c r="E5" s="13" t="s">
        <v>199</v>
      </c>
      <c r="F5" t="str">
        <f>VLOOKUP(E2,Home!$B$22:$F$124,3,FALSE)</f>
        <v>Ambiental</v>
      </c>
    </row>
    <row r="6" spans="1:25" x14ac:dyDescent="0.25">
      <c r="E6" s="13" t="s">
        <v>200</v>
      </c>
      <c r="F6" t="str">
        <f>VLOOKUP(E2,Home!$B$22:$F$124,5,FALSE)</f>
        <v>Anual</v>
      </c>
      <c r="H6" s="29" t="str">
        <f>VLOOKUP(E2,Home!$B$22:$H$124,7,FALSE)</f>
        <v>P</v>
      </c>
      <c r="I6" s="35" t="str">
        <f>IF(OR(H6="P",H6="A"),"Para representação em planilha e gráfico, preencha, no valor da variável, 1 (um) para Presença e 0 (zero) para Ausência","")</f>
        <v>Para representação em planilha e gráfico, preencha, no valor da variável, 1 (um) para Presença e 0 (zero) para Ausência</v>
      </c>
    </row>
    <row r="8" spans="1:25" x14ac:dyDescent="0.25">
      <c r="E8" s="2" t="str">
        <f>IF(F6="Semestral","Semestre",IF(F6="Anual","Ano",IF(F6="Mensal","Mês","Período")))</f>
        <v>Ano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>
        <f>IF(E$8="Semestre",CONCATENATE(TEXT(C9,"00"),"/",D9),IF(E$8="Mês",CONCATENATE(TEXT(B9,"00"),"/",D9),IF(E$8="Ano",D9,"")))</f>
        <v>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2024</v>
      </c>
      <c r="E10" s="3">
        <f t="shared" ref="E10:E32" si="0">IF(E$8="Semestre",CONCATENATE(TEXT(C10,"00"),"/",D10),IF(E$8="Mês",CONCATENATE(TEXT(B10,"00"),"/",D10),IF(E$8="Ano",D10,"")))</f>
        <v>2024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2025</v>
      </c>
      <c r="E11" s="3">
        <f t="shared" si="0"/>
        <v>2025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2026</v>
      </c>
      <c r="E12" s="3">
        <f t="shared" si="0"/>
        <v>2026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2027</v>
      </c>
      <c r="E13" s="3">
        <f t="shared" si="0"/>
        <v>2027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2028</v>
      </c>
      <c r="E14" s="3">
        <f t="shared" si="0"/>
        <v>2028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2029</v>
      </c>
      <c r="E15" s="3">
        <f t="shared" si="0"/>
        <v>2029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2030</v>
      </c>
      <c r="E16" s="3">
        <f t="shared" si="0"/>
        <v>2030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2031</v>
      </c>
      <c r="E17" s="3">
        <f t="shared" si="0"/>
        <v>2031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2032</v>
      </c>
      <c r="E18" s="3">
        <f t="shared" si="0"/>
        <v>2032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2033</v>
      </c>
      <c r="E19" s="3">
        <f t="shared" si="0"/>
        <v>2033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2034</v>
      </c>
      <c r="E20" s="3">
        <f t="shared" si="0"/>
        <v>2034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2035</v>
      </c>
      <c r="E21" s="3">
        <f t="shared" si="0"/>
        <v>2035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2036</v>
      </c>
      <c r="E22" s="3">
        <f t="shared" si="0"/>
        <v>2036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2037</v>
      </c>
      <c r="E23" s="3">
        <f t="shared" si="0"/>
        <v>2037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2038</v>
      </c>
      <c r="E24" s="3">
        <f t="shared" si="0"/>
        <v>2038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2039</v>
      </c>
      <c r="E25" s="3">
        <f t="shared" si="0"/>
        <v>2039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2040</v>
      </c>
      <c r="E26" s="3">
        <f t="shared" si="0"/>
        <v>2040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2041</v>
      </c>
      <c r="E27" s="3">
        <f t="shared" si="0"/>
        <v>2041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2042</v>
      </c>
      <c r="E28" s="3">
        <f t="shared" si="0"/>
        <v>2042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2043</v>
      </c>
      <c r="E29" s="3">
        <f t="shared" si="0"/>
        <v>2043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2044</v>
      </c>
      <c r="E30" s="3">
        <f t="shared" si="0"/>
        <v>2044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2045</v>
      </c>
      <c r="E31" s="3">
        <f t="shared" si="0"/>
        <v>2045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2046</v>
      </c>
      <c r="E32" s="4">
        <f t="shared" si="0"/>
        <v>2046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54" priority="2" operator="equal">
      <formula>"!"</formula>
    </cfRule>
  </conditionalFormatting>
  <conditionalFormatting sqref="G9:G32">
    <cfRule type="cellIs" dxfId="53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4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61</v>
      </c>
      <c r="F2" s="42" t="str">
        <f>VLOOKUP(E2,Home!$B$22:$F$124,2,FALSE)</f>
        <v>Logística reversa de resíduos químicos de agricultura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Ausência / Presença de logística reversa de resíduos químicos de agricultura</v>
      </c>
    </row>
    <row r="5" spans="1:25" x14ac:dyDescent="0.25">
      <c r="E5" s="13" t="s">
        <v>199</v>
      </c>
      <c r="F5" t="str">
        <f>VLOOKUP(E2,Home!$B$22:$F$124,3,FALSE)</f>
        <v>Ambiental</v>
      </c>
    </row>
    <row r="6" spans="1:25" x14ac:dyDescent="0.25">
      <c r="E6" s="13" t="s">
        <v>200</v>
      </c>
      <c r="F6" t="str">
        <f>VLOOKUP(E2,Home!$B$22:$F$124,5,FALSE)</f>
        <v>Anual</v>
      </c>
      <c r="H6" s="29" t="str">
        <f>VLOOKUP(E2,Home!$B$22:$H$124,7,FALSE)</f>
        <v>P</v>
      </c>
      <c r="I6" s="35" t="str">
        <f>IF(OR(H6="P",H6="A"),"Para representação em planilha e gráfico, preencha, no valor da variável, 1 (um) para Presença e 0 (zero) para Ausência","")</f>
        <v>Para representação em planilha e gráfico, preencha, no valor da variável, 1 (um) para Presença e 0 (zero) para Ausência</v>
      </c>
    </row>
    <row r="8" spans="1:25" x14ac:dyDescent="0.25">
      <c r="E8" s="2" t="str">
        <f>IF(F6="Semestral","Semestre",IF(F6="Anual","Ano",IF(F6="Mensal","Mês","Período")))</f>
        <v>Ano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>
        <f>IF(E$8="Semestre",CONCATENATE(TEXT(C9,"00"),"/",D9),IF(E$8="Mês",CONCATENATE(TEXT(B9,"00"),"/",D9),IF(E$8="Ano",D9,"")))</f>
        <v>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2024</v>
      </c>
      <c r="E10" s="3">
        <f t="shared" ref="E10:E32" si="0">IF(E$8="Semestre",CONCATENATE(TEXT(C10,"00"),"/",D10),IF(E$8="Mês",CONCATENATE(TEXT(B10,"00"),"/",D10),IF(E$8="Ano",D10,"")))</f>
        <v>2024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2025</v>
      </c>
      <c r="E11" s="3">
        <f t="shared" si="0"/>
        <v>2025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2026</v>
      </c>
      <c r="E12" s="3">
        <f t="shared" si="0"/>
        <v>2026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2027</v>
      </c>
      <c r="E13" s="3">
        <f t="shared" si="0"/>
        <v>2027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2028</v>
      </c>
      <c r="E14" s="3">
        <f t="shared" si="0"/>
        <v>2028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2029</v>
      </c>
      <c r="E15" s="3">
        <f t="shared" si="0"/>
        <v>2029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2030</v>
      </c>
      <c r="E16" s="3">
        <f t="shared" si="0"/>
        <v>2030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2031</v>
      </c>
      <c r="E17" s="3">
        <f t="shared" si="0"/>
        <v>2031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2032</v>
      </c>
      <c r="E18" s="3">
        <f t="shared" si="0"/>
        <v>2032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2033</v>
      </c>
      <c r="E19" s="3">
        <f t="shared" si="0"/>
        <v>2033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2034</v>
      </c>
      <c r="E20" s="3">
        <f t="shared" si="0"/>
        <v>2034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2035</v>
      </c>
      <c r="E21" s="3">
        <f t="shared" si="0"/>
        <v>2035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2036</v>
      </c>
      <c r="E22" s="3">
        <f t="shared" si="0"/>
        <v>2036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2037</v>
      </c>
      <c r="E23" s="3">
        <f t="shared" si="0"/>
        <v>2037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2038</v>
      </c>
      <c r="E24" s="3">
        <f t="shared" si="0"/>
        <v>2038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2039</v>
      </c>
      <c r="E25" s="3">
        <f t="shared" si="0"/>
        <v>2039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2040</v>
      </c>
      <c r="E26" s="3">
        <f t="shared" si="0"/>
        <v>2040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2041</v>
      </c>
      <c r="E27" s="3">
        <f t="shared" si="0"/>
        <v>2041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2042</v>
      </c>
      <c r="E28" s="3">
        <f t="shared" si="0"/>
        <v>2042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2043</v>
      </c>
      <c r="E29" s="3">
        <f t="shared" si="0"/>
        <v>2043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2044</v>
      </c>
      <c r="E30" s="3">
        <f t="shared" si="0"/>
        <v>2044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2045</v>
      </c>
      <c r="E31" s="3">
        <f t="shared" si="0"/>
        <v>2045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2046</v>
      </c>
      <c r="E32" s="4">
        <f t="shared" si="0"/>
        <v>2046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52" priority="2" operator="equal">
      <formula>"!"</formula>
    </cfRule>
  </conditionalFormatting>
  <conditionalFormatting sqref="G9:G32">
    <cfRule type="cellIs" dxfId="51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5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62</v>
      </c>
      <c r="F2" s="42" t="str">
        <f>VLOOKUP(E2,Home!$B$22:$F$124,2,FALSE)</f>
        <v>Logística reversa de resíduos químicos de saúde animal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Ausência / Presença de logística reversa de resíduos químicos de saúde animal</v>
      </c>
    </row>
    <row r="5" spans="1:25" x14ac:dyDescent="0.25">
      <c r="E5" s="13" t="s">
        <v>199</v>
      </c>
      <c r="F5" t="str">
        <f>VLOOKUP(E2,Home!$B$22:$F$124,3,FALSE)</f>
        <v>Ambiental</v>
      </c>
    </row>
    <row r="6" spans="1:25" x14ac:dyDescent="0.25">
      <c r="E6" s="13" t="s">
        <v>200</v>
      </c>
      <c r="F6" t="str">
        <f>VLOOKUP(E2,Home!$B$22:$F$124,5,FALSE)</f>
        <v>Anual</v>
      </c>
      <c r="H6" s="29" t="str">
        <f>VLOOKUP(E2,Home!$B$22:$H$124,7,FALSE)</f>
        <v>P</v>
      </c>
      <c r="I6" s="35" t="str">
        <f>IF(OR(H6="P",H6="A"),"Para representação em planilha e gráfico, preencha, no valor da variável, 1 (um) para Presença e 0 (zero) para Ausência","")</f>
        <v>Para representação em planilha e gráfico, preencha, no valor da variável, 1 (um) para Presença e 0 (zero) para Ausência</v>
      </c>
    </row>
    <row r="8" spans="1:25" x14ac:dyDescent="0.25">
      <c r="E8" s="2" t="str">
        <f>IF(F6="Semestral","Semestre",IF(F6="Anual","Ano",IF(F6="Mensal","Mês","Período")))</f>
        <v>Ano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>
        <f>IF(E$8="Semestre",CONCATENATE(TEXT(C9,"00"),"/",D9),IF(E$8="Mês",CONCATENATE(TEXT(B9,"00"),"/",D9),IF(E$8="Ano",D9,"")))</f>
        <v>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2024</v>
      </c>
      <c r="E10" s="3">
        <f t="shared" ref="E10:E32" si="0">IF(E$8="Semestre",CONCATENATE(TEXT(C10,"00"),"/",D10),IF(E$8="Mês",CONCATENATE(TEXT(B10,"00"),"/",D10),IF(E$8="Ano",D10,"")))</f>
        <v>2024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2025</v>
      </c>
      <c r="E11" s="3">
        <f t="shared" si="0"/>
        <v>2025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2026</v>
      </c>
      <c r="E12" s="3">
        <f t="shared" si="0"/>
        <v>2026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2027</v>
      </c>
      <c r="E13" s="3">
        <f t="shared" si="0"/>
        <v>2027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2028</v>
      </c>
      <c r="E14" s="3">
        <f t="shared" si="0"/>
        <v>2028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2029</v>
      </c>
      <c r="E15" s="3">
        <f t="shared" si="0"/>
        <v>2029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2030</v>
      </c>
      <c r="E16" s="3">
        <f t="shared" si="0"/>
        <v>2030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2031</v>
      </c>
      <c r="E17" s="3">
        <f t="shared" si="0"/>
        <v>2031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2032</v>
      </c>
      <c r="E18" s="3">
        <f t="shared" si="0"/>
        <v>2032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2033</v>
      </c>
      <c r="E19" s="3">
        <f t="shared" si="0"/>
        <v>2033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2034</v>
      </c>
      <c r="E20" s="3">
        <f t="shared" si="0"/>
        <v>2034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2035</v>
      </c>
      <c r="E21" s="3">
        <f t="shared" si="0"/>
        <v>2035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2036</v>
      </c>
      <c r="E22" s="3">
        <f t="shared" si="0"/>
        <v>2036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2037</v>
      </c>
      <c r="E23" s="3">
        <f t="shared" si="0"/>
        <v>2037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2038</v>
      </c>
      <c r="E24" s="3">
        <f t="shared" si="0"/>
        <v>2038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2039</v>
      </c>
      <c r="E25" s="3">
        <f t="shared" si="0"/>
        <v>2039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2040</v>
      </c>
      <c r="E26" s="3">
        <f t="shared" si="0"/>
        <v>2040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2041</v>
      </c>
      <c r="E27" s="3">
        <f t="shared" si="0"/>
        <v>2041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2042</v>
      </c>
      <c r="E28" s="3">
        <f t="shared" si="0"/>
        <v>2042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2043</v>
      </c>
      <c r="E29" s="3">
        <f t="shared" si="0"/>
        <v>2043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2044</v>
      </c>
      <c r="E30" s="3">
        <f t="shared" si="0"/>
        <v>2044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2045</v>
      </c>
      <c r="E31" s="3">
        <f t="shared" si="0"/>
        <v>2045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2046</v>
      </c>
      <c r="E32" s="4">
        <f t="shared" si="0"/>
        <v>2046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50" priority="2" operator="equal">
      <formula>"!"</formula>
    </cfRule>
  </conditionalFormatting>
  <conditionalFormatting sqref="G9:G32">
    <cfRule type="cellIs" dxfId="49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6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63</v>
      </c>
      <c r="F2" s="42" t="str">
        <f>VLOOKUP(E2,Home!$B$22:$F$124,2,FALSE)</f>
        <v>Logística reversa de resíduos químicos do tipo pilhas e baterias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Ausência / Presença de logística reversa de resíduos químicos (pilhas e baterias)</v>
      </c>
    </row>
    <row r="5" spans="1:25" x14ac:dyDescent="0.25">
      <c r="E5" s="13" t="s">
        <v>199</v>
      </c>
      <c r="F5" t="str">
        <f>VLOOKUP(E2,Home!$B$22:$F$124,3,FALSE)</f>
        <v>Ambiental</v>
      </c>
    </row>
    <row r="6" spans="1:25" x14ac:dyDescent="0.25">
      <c r="E6" s="13" t="s">
        <v>200</v>
      </c>
      <c r="F6" t="str">
        <f>VLOOKUP(E2,Home!$B$22:$F$124,5,FALSE)</f>
        <v>Anual</v>
      </c>
      <c r="H6" s="29" t="str">
        <f>VLOOKUP(E2,Home!$B$22:$H$124,7,FALSE)</f>
        <v>P</v>
      </c>
      <c r="I6" s="35" t="str">
        <f>IF(OR(H6="P",H6="A"),"Para representação em planilha e gráfico, preencha, no valor da variável, 1 (um) para Presença e 0 (zero) para Ausência","")</f>
        <v>Para representação em planilha e gráfico, preencha, no valor da variável, 1 (um) para Presença e 0 (zero) para Ausência</v>
      </c>
    </row>
    <row r="8" spans="1:25" x14ac:dyDescent="0.25">
      <c r="E8" s="2" t="str">
        <f>IF(F6="Semestral","Semestre",IF(F6="Anual","Ano",IF(F6="Mensal","Mês","Período")))</f>
        <v>Ano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>
        <f>IF(E$8="Semestre",CONCATENATE(TEXT(C9,"00"),"/",D9),IF(E$8="Mês",CONCATENATE(TEXT(B9,"00"),"/",D9),IF(E$8="Ano",D9,"")))</f>
        <v>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2024</v>
      </c>
      <c r="E10" s="3">
        <f t="shared" ref="E10:E32" si="0">IF(E$8="Semestre",CONCATENATE(TEXT(C10,"00"),"/",D10),IF(E$8="Mês",CONCATENATE(TEXT(B10,"00"),"/",D10),IF(E$8="Ano",D10,"")))</f>
        <v>2024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2025</v>
      </c>
      <c r="E11" s="3">
        <f t="shared" si="0"/>
        <v>2025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2026</v>
      </c>
      <c r="E12" s="3">
        <f t="shared" si="0"/>
        <v>2026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2027</v>
      </c>
      <c r="E13" s="3">
        <f t="shared" si="0"/>
        <v>2027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2028</v>
      </c>
      <c r="E14" s="3">
        <f t="shared" si="0"/>
        <v>2028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2029</v>
      </c>
      <c r="E15" s="3">
        <f t="shared" si="0"/>
        <v>2029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2030</v>
      </c>
      <c r="E16" s="3">
        <f t="shared" si="0"/>
        <v>2030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2031</v>
      </c>
      <c r="E17" s="3">
        <f t="shared" si="0"/>
        <v>2031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2032</v>
      </c>
      <c r="E18" s="3">
        <f t="shared" si="0"/>
        <v>2032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2033</v>
      </c>
      <c r="E19" s="3">
        <f t="shared" si="0"/>
        <v>2033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2034</v>
      </c>
      <c r="E20" s="3">
        <f t="shared" si="0"/>
        <v>2034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2035</v>
      </c>
      <c r="E21" s="3">
        <f t="shared" si="0"/>
        <v>2035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2036</v>
      </c>
      <c r="E22" s="3">
        <f t="shared" si="0"/>
        <v>2036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2037</v>
      </c>
      <c r="E23" s="3">
        <f t="shared" si="0"/>
        <v>2037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2038</v>
      </c>
      <c r="E24" s="3">
        <f t="shared" si="0"/>
        <v>2038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2039</v>
      </c>
      <c r="E25" s="3">
        <f t="shared" si="0"/>
        <v>2039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2040</v>
      </c>
      <c r="E26" s="3">
        <f t="shared" si="0"/>
        <v>2040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2041</v>
      </c>
      <c r="E27" s="3">
        <f t="shared" si="0"/>
        <v>2041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2042</v>
      </c>
      <c r="E28" s="3">
        <f t="shared" si="0"/>
        <v>2042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2043</v>
      </c>
      <c r="E29" s="3">
        <f t="shared" si="0"/>
        <v>2043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2044</v>
      </c>
      <c r="E30" s="3">
        <f t="shared" si="0"/>
        <v>2044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2045</v>
      </c>
      <c r="E31" s="3">
        <f t="shared" si="0"/>
        <v>2045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2046</v>
      </c>
      <c r="E32" s="4">
        <f t="shared" si="0"/>
        <v>2046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48" priority="2" operator="equal">
      <formula>"!"</formula>
    </cfRule>
  </conditionalFormatting>
  <conditionalFormatting sqref="G9:G32">
    <cfRule type="cellIs" dxfId="47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7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64</v>
      </c>
      <c r="F2" s="42" t="str">
        <f>VLOOKUP(E2,Home!$B$22:$F$124,2,FALSE)</f>
        <v>Descarte de resíduos eletrônicos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Ausência / Presença de descarte adequado de equipamentos eletrônicos</v>
      </c>
    </row>
    <row r="5" spans="1:25" x14ac:dyDescent="0.25">
      <c r="E5" s="13" t="s">
        <v>199</v>
      </c>
      <c r="F5" t="str">
        <f>VLOOKUP(E2,Home!$B$22:$F$124,3,FALSE)</f>
        <v>Ambiental</v>
      </c>
    </row>
    <row r="6" spans="1:25" x14ac:dyDescent="0.25">
      <c r="E6" s="13" t="s">
        <v>200</v>
      </c>
      <c r="F6" t="str">
        <f>VLOOKUP(E2,Home!$B$22:$F$124,5,FALSE)</f>
        <v>Anual</v>
      </c>
      <c r="H6" s="29" t="str">
        <f>VLOOKUP(E2,Home!$B$22:$H$124,7,FALSE)</f>
        <v>P</v>
      </c>
      <c r="I6" s="35" t="str">
        <f>IF(OR(H6="P",H6="A"),"Para representação em planilha e gráfico, preencha, no valor da variável, 1 (um) para Presença e 0 (zero) para Ausência","")</f>
        <v>Para representação em planilha e gráfico, preencha, no valor da variável, 1 (um) para Presença e 0 (zero) para Ausência</v>
      </c>
    </row>
    <row r="8" spans="1:25" x14ac:dyDescent="0.25">
      <c r="E8" s="2" t="str">
        <f>IF(F6="Semestral","Semestre",IF(F6="Anual","Ano",IF(F6="Mensal","Mês","Período")))</f>
        <v>Ano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>
        <f>IF(E$8="Semestre",CONCATENATE(TEXT(C9,"00"),"/",D9),IF(E$8="Mês",CONCATENATE(TEXT(B9,"00"),"/",D9),IF(E$8="Ano",D9,"")))</f>
        <v>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2024</v>
      </c>
      <c r="E10" s="3">
        <f t="shared" ref="E10:E32" si="0">IF(E$8="Semestre",CONCATENATE(TEXT(C10,"00"),"/",D10),IF(E$8="Mês",CONCATENATE(TEXT(B10,"00"),"/",D10),IF(E$8="Ano",D10,"")))</f>
        <v>2024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2025</v>
      </c>
      <c r="E11" s="3">
        <f t="shared" si="0"/>
        <v>2025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2026</v>
      </c>
      <c r="E12" s="3">
        <f t="shared" si="0"/>
        <v>2026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2027</v>
      </c>
      <c r="E13" s="3">
        <f t="shared" si="0"/>
        <v>2027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2028</v>
      </c>
      <c r="E14" s="3">
        <f t="shared" si="0"/>
        <v>2028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2029</v>
      </c>
      <c r="E15" s="3">
        <f t="shared" si="0"/>
        <v>2029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2030</v>
      </c>
      <c r="E16" s="3">
        <f t="shared" si="0"/>
        <v>2030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2031</v>
      </c>
      <c r="E17" s="3">
        <f t="shared" si="0"/>
        <v>2031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2032</v>
      </c>
      <c r="E18" s="3">
        <f t="shared" si="0"/>
        <v>2032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2033</v>
      </c>
      <c r="E19" s="3">
        <f t="shared" si="0"/>
        <v>2033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2034</v>
      </c>
      <c r="E20" s="3">
        <f t="shared" si="0"/>
        <v>2034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2035</v>
      </c>
      <c r="E21" s="3">
        <f t="shared" si="0"/>
        <v>2035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2036</v>
      </c>
      <c r="E22" s="3">
        <f t="shared" si="0"/>
        <v>2036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2037</v>
      </c>
      <c r="E23" s="3">
        <f t="shared" si="0"/>
        <v>2037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2038</v>
      </c>
      <c r="E24" s="3">
        <f t="shared" si="0"/>
        <v>2038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2039</v>
      </c>
      <c r="E25" s="3">
        <f t="shared" si="0"/>
        <v>2039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2040</v>
      </c>
      <c r="E26" s="3">
        <f t="shared" si="0"/>
        <v>2040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2041</v>
      </c>
      <c r="E27" s="3">
        <f t="shared" si="0"/>
        <v>2041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2042</v>
      </c>
      <c r="E28" s="3">
        <f t="shared" si="0"/>
        <v>2042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2043</v>
      </c>
      <c r="E29" s="3">
        <f t="shared" si="0"/>
        <v>2043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2044</v>
      </c>
      <c r="E30" s="3">
        <f t="shared" si="0"/>
        <v>2044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2045</v>
      </c>
      <c r="E31" s="3">
        <f t="shared" si="0"/>
        <v>2045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2046</v>
      </c>
      <c r="E32" s="4">
        <f t="shared" si="0"/>
        <v>2046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46" priority="2" operator="equal">
      <formula>"!"</formula>
    </cfRule>
  </conditionalFormatting>
  <conditionalFormatting sqref="G9:G32">
    <cfRule type="cellIs" dxfId="45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8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65</v>
      </c>
      <c r="F2" s="42" t="str">
        <f>VLOOKUP(E2,Home!$B$22:$F$124,2,FALSE)</f>
        <v>Quantidade de quilômetros rodados por funcionário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Km rodados por usuário</v>
      </c>
    </row>
    <row r="5" spans="1:25" x14ac:dyDescent="0.25">
      <c r="E5" s="13" t="s">
        <v>199</v>
      </c>
      <c r="F5" t="str">
        <f>VLOOKUP(E2,Home!$B$22:$F$124,3,FALSE)</f>
        <v>Ambiental e econômico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D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G35">
    <cfRule type="cellIs" dxfId="6" priority="3" operator="equal">
      <formula>"!"</formula>
    </cfRule>
  </conditionalFormatting>
  <conditionalFormatting sqref="G9:G32">
    <cfRule type="cellIs" dxfId="5" priority="2" operator="equal">
      <formula>"!"</formula>
    </cfRule>
  </conditionalFormatting>
  <conditionalFormatting sqref="F9:F3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9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66</v>
      </c>
      <c r="F2" s="42" t="str">
        <f>VLOOKUP(E2,Home!$B$22:$F$124,2,FALSE)</f>
        <v>Gastos, em real, com consumo de combustível por usuário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Gasto, em real, com consumo de combustível por usuário</v>
      </c>
    </row>
    <row r="5" spans="1:25" x14ac:dyDescent="0.25">
      <c r="E5" s="13" t="s">
        <v>199</v>
      </c>
      <c r="F5" t="str">
        <f>VLOOKUP(E2,Home!$B$22:$F$124,3,FALSE)</f>
        <v>Ambiental e econômico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D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G35">
    <cfRule type="cellIs" dxfId="3" priority="3" operator="equal">
      <formula>"!"</formula>
    </cfRule>
  </conditionalFormatting>
  <conditionalFormatting sqref="G9:G32">
    <cfRule type="cellIs" dxfId="2" priority="2" operator="equal">
      <formula>"!"</formula>
    </cfRule>
  </conditionalFormatting>
  <conditionalFormatting sqref="F9:F3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6</v>
      </c>
      <c r="F2" s="42" t="str">
        <f>VLOOKUP(E2,Home!$B$22:$F$124,2,FALSE)</f>
        <v>Ações de sensibilização de alunos para a sustentabilidade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Número de ações promovidas</v>
      </c>
    </row>
    <row r="5" spans="1:25" x14ac:dyDescent="0.25">
      <c r="E5" s="13" t="s">
        <v>199</v>
      </c>
      <c r="F5" t="str">
        <f>VLOOKUP(E2,Home!$B$22:$F$124,3,FALSE)</f>
        <v>Social</v>
      </c>
    </row>
    <row r="6" spans="1:25" x14ac:dyDescent="0.25">
      <c r="E6" s="13" t="s">
        <v>200</v>
      </c>
      <c r="F6" t="str">
        <f>VLOOKUP(E2,Home!$B$22:$F$124,5,FALSE)</f>
        <v>Anual</v>
      </c>
      <c r="H6" s="29" t="str">
        <f>VLOOKUP(E2,Home!$B$22:$H$124,7,FALSE)</f>
        <v>C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Ano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>
        <f>IF(E$8="Semestre",CONCATENATE(TEXT(C9,"00"),"/",D9),IF(E$8="Mês",CONCATENATE(TEXT(B9,"00"),"/",D9),IF(E$8="Ano",D9,"")))</f>
        <v>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2024</v>
      </c>
      <c r="E10" s="3">
        <f t="shared" ref="E10:E32" si="0">IF(E$8="Semestre",CONCATENATE(TEXT(C10,"00"),"/",D10),IF(E$8="Mês",CONCATENATE(TEXT(B10,"00"),"/",D10),IF(E$8="Ano",D10,"")))</f>
        <v>2024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2025</v>
      </c>
      <c r="E11" s="3">
        <f t="shared" si="0"/>
        <v>2025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2026</v>
      </c>
      <c r="E12" s="3">
        <f t="shared" si="0"/>
        <v>2026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2027</v>
      </c>
      <c r="E13" s="3">
        <f t="shared" si="0"/>
        <v>2027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2028</v>
      </c>
      <c r="E14" s="3">
        <f t="shared" si="0"/>
        <v>2028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2029</v>
      </c>
      <c r="E15" s="3">
        <f t="shared" si="0"/>
        <v>2029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2030</v>
      </c>
      <c r="E16" s="3">
        <f t="shared" si="0"/>
        <v>2030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2031</v>
      </c>
      <c r="E17" s="3">
        <f t="shared" si="0"/>
        <v>2031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2032</v>
      </c>
      <c r="E18" s="3">
        <f t="shared" si="0"/>
        <v>2032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2033</v>
      </c>
      <c r="E19" s="3">
        <f t="shared" si="0"/>
        <v>2033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2034</v>
      </c>
      <c r="E20" s="3">
        <f t="shared" si="0"/>
        <v>2034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2035</v>
      </c>
      <c r="E21" s="3">
        <f t="shared" si="0"/>
        <v>2035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2036</v>
      </c>
      <c r="E22" s="3">
        <f t="shared" si="0"/>
        <v>2036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2037</v>
      </c>
      <c r="E23" s="3">
        <f t="shared" si="0"/>
        <v>2037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2038</v>
      </c>
      <c r="E24" s="3">
        <f t="shared" si="0"/>
        <v>2038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2039</v>
      </c>
      <c r="E25" s="3">
        <f t="shared" si="0"/>
        <v>2039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2040</v>
      </c>
      <c r="E26" s="3">
        <f t="shared" si="0"/>
        <v>2040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2041</v>
      </c>
      <c r="E27" s="3">
        <f t="shared" si="0"/>
        <v>2041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2042</v>
      </c>
      <c r="E28" s="3">
        <f t="shared" si="0"/>
        <v>2042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2043</v>
      </c>
      <c r="E29" s="3">
        <f t="shared" si="0"/>
        <v>2043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2044</v>
      </c>
      <c r="E30" s="3">
        <f t="shared" si="0"/>
        <v>2044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2045</v>
      </c>
      <c r="E31" s="3">
        <f t="shared" si="0"/>
        <v>2045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2046</v>
      </c>
      <c r="E32" s="4">
        <f t="shared" si="0"/>
        <v>2046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66" priority="2" operator="equal">
      <formula>"!"</formula>
    </cfRule>
  </conditionalFormatting>
  <conditionalFormatting sqref="G9:G32">
    <cfRule type="cellIs" dxfId="165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0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67</v>
      </c>
      <c r="F2" s="42" t="str">
        <f>VLOOKUP(E2,Home!$B$22:$F$124,2,FALSE)</f>
        <v>Gastos, em real, com passagens aéreas por usuário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Gasto, em real, com passagens aéreas por usuário</v>
      </c>
    </row>
    <row r="5" spans="1:25" x14ac:dyDescent="0.25">
      <c r="E5" s="13" t="s">
        <v>199</v>
      </c>
      <c r="F5" t="str">
        <f>VLOOKUP(E2,Home!$B$22:$F$124,3,FALSE)</f>
        <v>Ambiental e econômico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D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G35">
    <cfRule type="cellIs" dxfId="1" priority="3" operator="equal">
      <formula>"!"</formula>
    </cfRule>
  </conditionalFormatting>
  <conditionalFormatting sqref="G9:G32">
    <cfRule type="cellIs" dxfId="0" priority="2" operator="equal">
      <formula>"!"</formula>
    </cfRule>
  </conditionalFormatting>
  <conditionalFormatting sqref="F9:F3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1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68</v>
      </c>
      <c r="F2" s="42" t="str">
        <f>VLOOKUP(E2,Home!$B$22:$F$124,2,FALSE)</f>
        <v>Incentivo ao transporte sustentável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Ausência / Presença de incentivo ao transporte sustentável</v>
      </c>
    </row>
    <row r="5" spans="1:25" x14ac:dyDescent="0.25">
      <c r="E5" s="13" t="s">
        <v>199</v>
      </c>
      <c r="F5" t="str">
        <f>VLOOKUP(E2,Home!$B$22:$F$124,3,FALSE)</f>
        <v>Ambiental e econômico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P</v>
      </c>
      <c r="I6" s="35" t="str">
        <f>IF(OR(H6="P",H6="A"),"Para representação em planilha e gráfico, preencha, no valor da variável, 1 (um) para Presença e 0 (zero) para Ausência","")</f>
        <v>Para representação em planilha e gráfico, preencha, no valor da variável, 1 (um) para Presença e 0 (zero) para Ausência</v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44" priority="2" operator="equal">
      <formula>"!"</formula>
    </cfRule>
  </conditionalFormatting>
  <conditionalFormatting sqref="G9:G32">
    <cfRule type="cellIs" dxfId="43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2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69</v>
      </c>
      <c r="F2" s="42" t="str">
        <f>VLOOKUP(E2,Home!$B$22:$F$124,2,FALSE)</f>
        <v>Emissão de gases do efeito estufa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Ausência / Presença de inventário</v>
      </c>
    </row>
    <row r="5" spans="1:25" x14ac:dyDescent="0.25">
      <c r="E5" s="13" t="s">
        <v>199</v>
      </c>
      <c r="F5" t="str">
        <f>VLOOKUP(E2,Home!$B$22:$F$124,3,FALSE)</f>
        <v>Ambiental</v>
      </c>
    </row>
    <row r="6" spans="1:25" x14ac:dyDescent="0.25">
      <c r="E6" s="13" t="s">
        <v>200</v>
      </c>
      <c r="F6" t="str">
        <f>VLOOKUP(E2,Home!$B$22:$F$124,5,FALSE)</f>
        <v>Anual</v>
      </c>
      <c r="H6" s="29" t="str">
        <f>VLOOKUP(E2,Home!$B$22:$H$124,7,FALSE)</f>
        <v>P</v>
      </c>
      <c r="I6" s="35" t="str">
        <f>IF(OR(H6="P",H6="A"),"Para representação em planilha e gráfico, preencha, no valor da variável, 1 (um) para Presença e 0 (zero) para Ausência","")</f>
        <v>Para representação em planilha e gráfico, preencha, no valor da variável, 1 (um) para Presença e 0 (zero) para Ausência</v>
      </c>
    </row>
    <row r="8" spans="1:25" x14ac:dyDescent="0.25">
      <c r="E8" s="2" t="str">
        <f>IF(F6="Semestral","Semestre",IF(F6="Anual","Ano",IF(F6="Mensal","Mês","Período")))</f>
        <v>Ano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>
        <f>IF(E$8="Semestre",CONCATENATE(TEXT(C9,"00"),"/",D9),IF(E$8="Mês",CONCATENATE(TEXT(B9,"00"),"/",D9),IF(E$8="Ano",D9,"")))</f>
        <v>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2024</v>
      </c>
      <c r="E10" s="3">
        <f t="shared" ref="E10:E32" si="0">IF(E$8="Semestre",CONCATENATE(TEXT(C10,"00"),"/",D10),IF(E$8="Mês",CONCATENATE(TEXT(B10,"00"),"/",D10),IF(E$8="Ano",D10,"")))</f>
        <v>2024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2025</v>
      </c>
      <c r="E11" s="3">
        <f t="shared" si="0"/>
        <v>2025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2026</v>
      </c>
      <c r="E12" s="3">
        <f t="shared" si="0"/>
        <v>2026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2027</v>
      </c>
      <c r="E13" s="3">
        <f t="shared" si="0"/>
        <v>2027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2028</v>
      </c>
      <c r="E14" s="3">
        <f t="shared" si="0"/>
        <v>2028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2029</v>
      </c>
      <c r="E15" s="3">
        <f t="shared" si="0"/>
        <v>2029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2030</v>
      </c>
      <c r="E16" s="3">
        <f t="shared" si="0"/>
        <v>2030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2031</v>
      </c>
      <c r="E17" s="3">
        <f t="shared" si="0"/>
        <v>2031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2032</v>
      </c>
      <c r="E18" s="3">
        <f t="shared" si="0"/>
        <v>2032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2033</v>
      </c>
      <c r="E19" s="3">
        <f t="shared" si="0"/>
        <v>2033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2034</v>
      </c>
      <c r="E20" s="3">
        <f t="shared" si="0"/>
        <v>2034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2035</v>
      </c>
      <c r="E21" s="3">
        <f t="shared" si="0"/>
        <v>2035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2036</v>
      </c>
      <c r="E22" s="3">
        <f t="shared" si="0"/>
        <v>2036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2037</v>
      </c>
      <c r="E23" s="3">
        <f t="shared" si="0"/>
        <v>2037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2038</v>
      </c>
      <c r="E24" s="3">
        <f t="shared" si="0"/>
        <v>2038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2039</v>
      </c>
      <c r="E25" s="3">
        <f t="shared" si="0"/>
        <v>2039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2040</v>
      </c>
      <c r="E26" s="3">
        <f t="shared" si="0"/>
        <v>2040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2041</v>
      </c>
      <c r="E27" s="3">
        <f t="shared" si="0"/>
        <v>2041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2042</v>
      </c>
      <c r="E28" s="3">
        <f t="shared" si="0"/>
        <v>2042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2043</v>
      </c>
      <c r="E29" s="3">
        <f t="shared" si="0"/>
        <v>2043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2044</v>
      </c>
      <c r="E30" s="3">
        <f t="shared" si="0"/>
        <v>2044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2045</v>
      </c>
      <c r="E31" s="3">
        <f t="shared" si="0"/>
        <v>2045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2046</v>
      </c>
      <c r="E32" s="4">
        <f t="shared" si="0"/>
        <v>2046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42" priority="2" operator="equal">
      <formula>"!"</formula>
    </cfRule>
  </conditionalFormatting>
  <conditionalFormatting sqref="G9:G32">
    <cfRule type="cellIs" dxfId="41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3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70</v>
      </c>
      <c r="F2" s="42" t="str">
        <f>VLOOKUP(E2,Home!$B$22:$F$124,2,FALSE)</f>
        <v>Qualidade do ar externo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Ausência / Presença de inventário de emissões atmosféricas</v>
      </c>
    </row>
    <row r="5" spans="1:25" x14ac:dyDescent="0.25">
      <c r="E5" s="13" t="s">
        <v>199</v>
      </c>
      <c r="F5" t="str">
        <f>VLOOKUP(E2,Home!$B$22:$F$124,3,FALSE)</f>
        <v>Ambiental</v>
      </c>
    </row>
    <row r="6" spans="1:25" x14ac:dyDescent="0.25">
      <c r="E6" s="13" t="s">
        <v>200</v>
      </c>
      <c r="F6" t="str">
        <f>VLOOKUP(E2,Home!$B$22:$F$124,5,FALSE)</f>
        <v>Anual</v>
      </c>
      <c r="H6" s="29" t="str">
        <f>VLOOKUP(E2,Home!$B$22:$H$124,7,FALSE)</f>
        <v>P</v>
      </c>
      <c r="I6" s="35" t="str">
        <f>IF(OR(H6="P",H6="A"),"Para representação em planilha e gráfico, preencha, no valor da variável, 1 (um) para Presença e 0 (zero) para Ausência","")</f>
        <v>Para representação em planilha e gráfico, preencha, no valor da variável, 1 (um) para Presença e 0 (zero) para Ausência</v>
      </c>
    </row>
    <row r="8" spans="1:25" x14ac:dyDescent="0.25">
      <c r="E8" s="2" t="str">
        <f>IF(F6="Semestral","Semestre",IF(F6="Anual","Ano",IF(F6="Mensal","Mês","Período")))</f>
        <v>Ano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>
        <f>IF(E$8="Semestre",CONCATENATE(TEXT(C9,"00"),"/",D9),IF(E$8="Mês",CONCATENATE(TEXT(B9,"00"),"/",D9),IF(E$8="Ano",D9,"")))</f>
        <v>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2024</v>
      </c>
      <c r="E10" s="3">
        <f t="shared" ref="E10:E32" si="0">IF(E$8="Semestre",CONCATENATE(TEXT(C10,"00"),"/",D10),IF(E$8="Mês",CONCATENATE(TEXT(B10,"00"),"/",D10),IF(E$8="Ano",D10,"")))</f>
        <v>2024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2025</v>
      </c>
      <c r="E11" s="3">
        <f t="shared" si="0"/>
        <v>2025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2026</v>
      </c>
      <c r="E12" s="3">
        <f t="shared" si="0"/>
        <v>2026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2027</v>
      </c>
      <c r="E13" s="3">
        <f t="shared" si="0"/>
        <v>2027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2028</v>
      </c>
      <c r="E14" s="3">
        <f t="shared" si="0"/>
        <v>2028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2029</v>
      </c>
      <c r="E15" s="3">
        <f t="shared" si="0"/>
        <v>2029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2030</v>
      </c>
      <c r="E16" s="3">
        <f t="shared" si="0"/>
        <v>2030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2031</v>
      </c>
      <c r="E17" s="3">
        <f t="shared" si="0"/>
        <v>2031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2032</v>
      </c>
      <c r="E18" s="3">
        <f t="shared" si="0"/>
        <v>2032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2033</v>
      </c>
      <c r="E19" s="3">
        <f t="shared" si="0"/>
        <v>2033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2034</v>
      </c>
      <c r="E20" s="3">
        <f t="shared" si="0"/>
        <v>2034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2035</v>
      </c>
      <c r="E21" s="3">
        <f t="shared" si="0"/>
        <v>2035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2036</v>
      </c>
      <c r="E22" s="3">
        <f t="shared" si="0"/>
        <v>2036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2037</v>
      </c>
      <c r="E23" s="3">
        <f t="shared" si="0"/>
        <v>2037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2038</v>
      </c>
      <c r="E24" s="3">
        <f t="shared" si="0"/>
        <v>2038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2039</v>
      </c>
      <c r="E25" s="3">
        <f t="shared" si="0"/>
        <v>2039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2040</v>
      </c>
      <c r="E26" s="3">
        <f t="shared" si="0"/>
        <v>2040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2041</v>
      </c>
      <c r="E27" s="3">
        <f t="shared" si="0"/>
        <v>2041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2042</v>
      </c>
      <c r="E28" s="3">
        <f t="shared" si="0"/>
        <v>2042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2043</v>
      </c>
      <c r="E29" s="3">
        <f t="shared" si="0"/>
        <v>2043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2044</v>
      </c>
      <c r="E30" s="3">
        <f t="shared" si="0"/>
        <v>2044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2045</v>
      </c>
      <c r="E31" s="3">
        <f t="shared" si="0"/>
        <v>2045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2046</v>
      </c>
      <c r="E32" s="4">
        <f t="shared" si="0"/>
        <v>2046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40" priority="2" operator="equal">
      <formula>"!"</formula>
    </cfRule>
  </conditionalFormatting>
  <conditionalFormatting sqref="G9:G32">
    <cfRule type="cellIs" dxfId="39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4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71</v>
      </c>
      <c r="F2" s="42" t="str">
        <f>VLOOKUP(E2,Home!$B$22:$F$124,2,FALSE)</f>
        <v>Operação e manutenção de edificações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Ausência / Presença de operação e manutenção sustentável em edifícios</v>
      </c>
    </row>
    <row r="5" spans="1:25" x14ac:dyDescent="0.25">
      <c r="E5" s="13" t="s">
        <v>199</v>
      </c>
      <c r="F5" t="str">
        <f>VLOOKUP(E2,Home!$B$22:$F$124,3,FALSE)</f>
        <v>Ambiental</v>
      </c>
    </row>
    <row r="6" spans="1:25" x14ac:dyDescent="0.25">
      <c r="E6" s="13" t="s">
        <v>200</v>
      </c>
      <c r="F6" t="str">
        <f>VLOOKUP(E2,Home!$B$22:$F$124,5,FALSE)</f>
        <v>Anual</v>
      </c>
      <c r="H6" s="29" t="str">
        <f>VLOOKUP(E2,Home!$B$22:$H$124,7,FALSE)</f>
        <v>P</v>
      </c>
      <c r="I6" s="35" t="str">
        <f>IF(OR(H6="P",H6="A"),"Para representação em planilha e gráfico, preencha, no valor da variável, 1 (um) para Presença e 0 (zero) para Ausência","")</f>
        <v>Para representação em planilha e gráfico, preencha, no valor da variável, 1 (um) para Presença e 0 (zero) para Ausência</v>
      </c>
    </row>
    <row r="8" spans="1:25" x14ac:dyDescent="0.25">
      <c r="E8" s="2" t="str">
        <f>IF(F6="Semestral","Semestre",IF(F6="Anual","Ano",IF(F6="Mensal","Mês","Período")))</f>
        <v>Ano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>
        <f>IF(E$8="Semestre",CONCATENATE(TEXT(C9,"00"),"/",D9),IF(E$8="Mês",CONCATENATE(TEXT(B9,"00"),"/",D9),IF(E$8="Ano",D9,"")))</f>
        <v>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2024</v>
      </c>
      <c r="E10" s="3">
        <f t="shared" ref="E10:E32" si="0">IF(E$8="Semestre",CONCATENATE(TEXT(C10,"00"),"/",D10),IF(E$8="Mês",CONCATENATE(TEXT(B10,"00"),"/",D10),IF(E$8="Ano",D10,"")))</f>
        <v>2024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2025</v>
      </c>
      <c r="E11" s="3">
        <f t="shared" si="0"/>
        <v>2025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2026</v>
      </c>
      <c r="E12" s="3">
        <f t="shared" si="0"/>
        <v>2026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2027</v>
      </c>
      <c r="E13" s="3">
        <f t="shared" si="0"/>
        <v>2027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2028</v>
      </c>
      <c r="E14" s="3">
        <f t="shared" si="0"/>
        <v>2028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2029</v>
      </c>
      <c r="E15" s="3">
        <f t="shared" si="0"/>
        <v>2029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2030</v>
      </c>
      <c r="E16" s="3">
        <f t="shared" si="0"/>
        <v>2030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2031</v>
      </c>
      <c r="E17" s="3">
        <f t="shared" si="0"/>
        <v>2031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2032</v>
      </c>
      <c r="E18" s="3">
        <f t="shared" si="0"/>
        <v>2032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2033</v>
      </c>
      <c r="E19" s="3">
        <f t="shared" si="0"/>
        <v>2033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2034</v>
      </c>
      <c r="E20" s="3">
        <f t="shared" si="0"/>
        <v>2034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2035</v>
      </c>
      <c r="E21" s="3">
        <f t="shared" si="0"/>
        <v>2035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2036</v>
      </c>
      <c r="E22" s="3">
        <f t="shared" si="0"/>
        <v>2036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2037</v>
      </c>
      <c r="E23" s="3">
        <f t="shared" si="0"/>
        <v>2037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2038</v>
      </c>
      <c r="E24" s="3">
        <f t="shared" si="0"/>
        <v>2038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2039</v>
      </c>
      <c r="E25" s="3">
        <f t="shared" si="0"/>
        <v>2039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2040</v>
      </c>
      <c r="E26" s="3">
        <f t="shared" si="0"/>
        <v>2040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2041</v>
      </c>
      <c r="E27" s="3">
        <f t="shared" si="0"/>
        <v>2041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2042</v>
      </c>
      <c r="E28" s="3">
        <f t="shared" si="0"/>
        <v>2042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2043</v>
      </c>
      <c r="E29" s="3">
        <f t="shared" si="0"/>
        <v>2043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2044</v>
      </c>
      <c r="E30" s="3">
        <f t="shared" si="0"/>
        <v>2044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2045</v>
      </c>
      <c r="E31" s="3">
        <f t="shared" si="0"/>
        <v>2045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2046</v>
      </c>
      <c r="E32" s="4">
        <f t="shared" si="0"/>
        <v>2046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38" priority="2" operator="equal">
      <formula>"!"</formula>
    </cfRule>
  </conditionalFormatting>
  <conditionalFormatting sqref="G9:G32">
    <cfRule type="cellIs" dxfId="37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5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72</v>
      </c>
      <c r="F2" s="42" t="str">
        <f>VLOOKUP(E2,Home!$B$22:$F$124,2,FALSE)</f>
        <v>Projeto de edificações e construção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Ausência / Presença de critérios de sustentabilidade em projetos de edificações</v>
      </c>
    </row>
    <row r="5" spans="1:25" x14ac:dyDescent="0.25">
      <c r="E5" s="13" t="s">
        <v>199</v>
      </c>
      <c r="F5" t="str">
        <f>VLOOKUP(E2,Home!$B$22:$F$124,3,FALSE)</f>
        <v>Ambiental</v>
      </c>
    </row>
    <row r="6" spans="1:25" x14ac:dyDescent="0.25">
      <c r="E6" s="13" t="s">
        <v>200</v>
      </c>
      <c r="F6" t="str">
        <f>VLOOKUP(E2,Home!$B$22:$F$124,5,FALSE)</f>
        <v>Anual</v>
      </c>
      <c r="H6" s="29" t="str">
        <f>VLOOKUP(E2,Home!$B$22:$H$124,7,FALSE)</f>
        <v>P</v>
      </c>
      <c r="I6" s="35" t="str">
        <f>IF(OR(H6="P",H6="A"),"Para representação em planilha e gráfico, preencha, no valor da variável, 1 (um) para Presença e 0 (zero) para Ausência","")</f>
        <v>Para representação em planilha e gráfico, preencha, no valor da variável, 1 (um) para Presença e 0 (zero) para Ausência</v>
      </c>
    </row>
    <row r="8" spans="1:25" x14ac:dyDescent="0.25">
      <c r="E8" s="2" t="str">
        <f>IF(F6="Semestral","Semestre",IF(F6="Anual","Ano",IF(F6="Mensal","Mês","Período")))</f>
        <v>Ano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>
        <f>IF(E$8="Semestre",CONCATENATE(TEXT(C9,"00"),"/",D9),IF(E$8="Mês",CONCATENATE(TEXT(B9,"00"),"/",D9),IF(E$8="Ano",D9,"")))</f>
        <v>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2024</v>
      </c>
      <c r="E10" s="3">
        <f t="shared" ref="E10:E32" si="0">IF(E$8="Semestre",CONCATENATE(TEXT(C10,"00"),"/",D10),IF(E$8="Mês",CONCATENATE(TEXT(B10,"00"),"/",D10),IF(E$8="Ano",D10,"")))</f>
        <v>2024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2025</v>
      </c>
      <c r="E11" s="3">
        <f t="shared" si="0"/>
        <v>2025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2026</v>
      </c>
      <c r="E12" s="3">
        <f t="shared" si="0"/>
        <v>2026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2027</v>
      </c>
      <c r="E13" s="3">
        <f t="shared" si="0"/>
        <v>2027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2028</v>
      </c>
      <c r="E14" s="3">
        <f t="shared" si="0"/>
        <v>2028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2029</v>
      </c>
      <c r="E15" s="3">
        <f t="shared" si="0"/>
        <v>2029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2030</v>
      </c>
      <c r="E16" s="3">
        <f t="shared" si="0"/>
        <v>2030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2031</v>
      </c>
      <c r="E17" s="3">
        <f t="shared" si="0"/>
        <v>2031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2032</v>
      </c>
      <c r="E18" s="3">
        <f t="shared" si="0"/>
        <v>2032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2033</v>
      </c>
      <c r="E19" s="3">
        <f t="shared" si="0"/>
        <v>2033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2034</v>
      </c>
      <c r="E20" s="3">
        <f t="shared" si="0"/>
        <v>2034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2035</v>
      </c>
      <c r="E21" s="3">
        <f t="shared" si="0"/>
        <v>2035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2036</v>
      </c>
      <c r="E22" s="3">
        <f t="shared" si="0"/>
        <v>2036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2037</v>
      </c>
      <c r="E23" s="3">
        <f t="shared" si="0"/>
        <v>2037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2038</v>
      </c>
      <c r="E24" s="3">
        <f t="shared" si="0"/>
        <v>2038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2039</v>
      </c>
      <c r="E25" s="3">
        <f t="shared" si="0"/>
        <v>2039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2040</v>
      </c>
      <c r="E26" s="3">
        <f t="shared" si="0"/>
        <v>2040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2041</v>
      </c>
      <c r="E27" s="3">
        <f t="shared" si="0"/>
        <v>2041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2042</v>
      </c>
      <c r="E28" s="3">
        <f t="shared" si="0"/>
        <v>2042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2043</v>
      </c>
      <c r="E29" s="3">
        <f t="shared" si="0"/>
        <v>2043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2044</v>
      </c>
      <c r="E30" s="3">
        <f t="shared" si="0"/>
        <v>2044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2045</v>
      </c>
      <c r="E31" s="3">
        <f t="shared" si="0"/>
        <v>2045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2046</v>
      </c>
      <c r="E32" s="4">
        <f t="shared" si="0"/>
        <v>2046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36" priority="2" operator="equal">
      <formula>"!"</formula>
    </cfRule>
  </conditionalFormatting>
  <conditionalFormatting sqref="G9:G32">
    <cfRule type="cellIs" dxfId="35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6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73</v>
      </c>
      <c r="F2" s="42" t="str">
        <f>VLOOKUP(E2,Home!$B$22:$F$124,2,FALSE)</f>
        <v>Qualidade do ar interno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Ausência / Presença de monitoramento de qualidade do ar interior</v>
      </c>
    </row>
    <row r="5" spans="1:25" x14ac:dyDescent="0.25">
      <c r="E5" s="13" t="s">
        <v>199</v>
      </c>
      <c r="F5" t="str">
        <f>VLOOKUP(E2,Home!$B$22:$F$124,3,FALSE)</f>
        <v>Ambiental</v>
      </c>
    </row>
    <row r="6" spans="1:25" x14ac:dyDescent="0.25">
      <c r="E6" s="13" t="s">
        <v>200</v>
      </c>
      <c r="F6" t="str">
        <f>VLOOKUP(E2,Home!$B$22:$F$124,5,FALSE)</f>
        <v>Anual</v>
      </c>
      <c r="H6" s="29" t="str">
        <f>VLOOKUP(E2,Home!$B$22:$H$124,7,FALSE)</f>
        <v>P</v>
      </c>
      <c r="I6" s="35" t="str">
        <f>IF(OR(H6="P",H6="A"),"Para representação em planilha e gráfico, preencha, no valor da variável, 1 (um) para Presença e 0 (zero) para Ausência","")</f>
        <v>Para representação em planilha e gráfico, preencha, no valor da variável, 1 (um) para Presença e 0 (zero) para Ausência</v>
      </c>
    </row>
    <row r="8" spans="1:25" x14ac:dyDescent="0.25">
      <c r="E8" s="2" t="str">
        <f>IF(F6="Semestral","Semestre",IF(F6="Anual","Ano",IF(F6="Mensal","Mês","Período")))</f>
        <v>Ano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>
        <f>IF(E$8="Semestre",CONCATENATE(TEXT(C9,"00"),"/",D9),IF(E$8="Mês",CONCATENATE(TEXT(B9,"00"),"/",D9),IF(E$8="Ano",D9,"")))</f>
        <v>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2024</v>
      </c>
      <c r="E10" s="3">
        <f t="shared" ref="E10:E32" si="0">IF(E$8="Semestre",CONCATENATE(TEXT(C10,"00"),"/",D10),IF(E$8="Mês",CONCATENATE(TEXT(B10,"00"),"/",D10),IF(E$8="Ano",D10,"")))</f>
        <v>2024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2025</v>
      </c>
      <c r="E11" s="3">
        <f t="shared" si="0"/>
        <v>2025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2026</v>
      </c>
      <c r="E12" s="3">
        <f t="shared" si="0"/>
        <v>2026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2027</v>
      </c>
      <c r="E13" s="3">
        <f t="shared" si="0"/>
        <v>2027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2028</v>
      </c>
      <c r="E14" s="3">
        <f t="shared" si="0"/>
        <v>2028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2029</v>
      </c>
      <c r="E15" s="3">
        <f t="shared" si="0"/>
        <v>2029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2030</v>
      </c>
      <c r="E16" s="3">
        <f t="shared" si="0"/>
        <v>2030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2031</v>
      </c>
      <c r="E17" s="3">
        <f t="shared" si="0"/>
        <v>2031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2032</v>
      </c>
      <c r="E18" s="3">
        <f t="shared" si="0"/>
        <v>2032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2033</v>
      </c>
      <c r="E19" s="3">
        <f t="shared" si="0"/>
        <v>2033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2034</v>
      </c>
      <c r="E20" s="3">
        <f t="shared" si="0"/>
        <v>2034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2035</v>
      </c>
      <c r="E21" s="3">
        <f t="shared" si="0"/>
        <v>2035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2036</v>
      </c>
      <c r="E22" s="3">
        <f t="shared" si="0"/>
        <v>2036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2037</v>
      </c>
      <c r="E23" s="3">
        <f t="shared" si="0"/>
        <v>2037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2038</v>
      </c>
      <c r="E24" s="3">
        <f t="shared" si="0"/>
        <v>2038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2039</v>
      </c>
      <c r="E25" s="3">
        <f t="shared" si="0"/>
        <v>2039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2040</v>
      </c>
      <c r="E26" s="3">
        <f t="shared" si="0"/>
        <v>2040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2041</v>
      </c>
      <c r="E27" s="3">
        <f t="shared" si="0"/>
        <v>2041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2042</v>
      </c>
      <c r="E28" s="3">
        <f t="shared" si="0"/>
        <v>2042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2043</v>
      </c>
      <c r="E29" s="3">
        <f t="shared" si="0"/>
        <v>2043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2044</v>
      </c>
      <c r="E30" s="3">
        <f t="shared" si="0"/>
        <v>2044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2045</v>
      </c>
      <c r="E31" s="3">
        <f t="shared" si="0"/>
        <v>2045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2046</v>
      </c>
      <c r="E32" s="4">
        <f t="shared" si="0"/>
        <v>2046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34" priority="2" operator="equal">
      <formula>"!"</formula>
    </cfRule>
  </conditionalFormatting>
  <conditionalFormatting sqref="G9:G32">
    <cfRule type="cellIs" dxfId="33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7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74</v>
      </c>
      <c r="F2" s="42" t="str">
        <f>VLOOKUP(E2,Home!$B$22:$F$124,2,FALSE)</f>
        <v>Quantidade de disciplinas que abordam sustentabilidade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Número de disciplinas que abordam sustentabilidade</v>
      </c>
    </row>
    <row r="5" spans="1:25" x14ac:dyDescent="0.25">
      <c r="E5" s="13" t="s">
        <v>199</v>
      </c>
      <c r="F5" t="str">
        <f>VLOOKUP(E2,Home!$B$22:$F$124,3,FALSE)</f>
        <v>Social e ambiental</v>
      </c>
    </row>
    <row r="6" spans="1:25" x14ac:dyDescent="0.25">
      <c r="E6" s="13" t="s">
        <v>200</v>
      </c>
      <c r="F6" t="str">
        <f>VLOOKUP(E2,Home!$B$22:$F$124,5,FALSE)</f>
        <v>Anual</v>
      </c>
      <c r="H6" s="29" t="str">
        <f>VLOOKUP(E2,Home!$B$22:$H$124,7,FALSE)</f>
        <v>C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Ano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>
        <f>IF(E$8="Semestre",CONCATENATE(TEXT(C9,"00"),"/",D9),IF(E$8="Mês",CONCATENATE(TEXT(B9,"00"),"/",D9),IF(E$8="Ano",D9,"")))</f>
        <v>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2024</v>
      </c>
      <c r="E10" s="3">
        <f t="shared" ref="E10:E32" si="0">IF(E$8="Semestre",CONCATENATE(TEXT(C10,"00"),"/",D10),IF(E$8="Mês",CONCATENATE(TEXT(B10,"00"),"/",D10),IF(E$8="Ano",D10,"")))</f>
        <v>2024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2025</v>
      </c>
      <c r="E11" s="3">
        <f t="shared" si="0"/>
        <v>2025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2026</v>
      </c>
      <c r="E12" s="3">
        <f t="shared" si="0"/>
        <v>2026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2027</v>
      </c>
      <c r="E13" s="3">
        <f t="shared" si="0"/>
        <v>2027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2028</v>
      </c>
      <c r="E14" s="3">
        <f t="shared" si="0"/>
        <v>2028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2029</v>
      </c>
      <c r="E15" s="3">
        <f t="shared" si="0"/>
        <v>2029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2030</v>
      </c>
      <c r="E16" s="3">
        <f t="shared" si="0"/>
        <v>2030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2031</v>
      </c>
      <c r="E17" s="3">
        <f t="shared" si="0"/>
        <v>2031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2032</v>
      </c>
      <c r="E18" s="3">
        <f t="shared" si="0"/>
        <v>2032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2033</v>
      </c>
      <c r="E19" s="3">
        <f t="shared" si="0"/>
        <v>2033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2034</v>
      </c>
      <c r="E20" s="3">
        <f t="shared" si="0"/>
        <v>2034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2035</v>
      </c>
      <c r="E21" s="3">
        <f t="shared" si="0"/>
        <v>2035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2036</v>
      </c>
      <c r="E22" s="3">
        <f t="shared" si="0"/>
        <v>2036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2037</v>
      </c>
      <c r="E23" s="3">
        <f t="shared" si="0"/>
        <v>2037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2038</v>
      </c>
      <c r="E24" s="3">
        <f t="shared" si="0"/>
        <v>2038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2039</v>
      </c>
      <c r="E25" s="3">
        <f t="shared" si="0"/>
        <v>2039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2040</v>
      </c>
      <c r="E26" s="3">
        <f t="shared" si="0"/>
        <v>2040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2041</v>
      </c>
      <c r="E27" s="3">
        <f t="shared" si="0"/>
        <v>2041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2042</v>
      </c>
      <c r="E28" s="3">
        <f t="shared" si="0"/>
        <v>2042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2043</v>
      </c>
      <c r="E29" s="3">
        <f t="shared" si="0"/>
        <v>2043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2044</v>
      </c>
      <c r="E30" s="3">
        <f t="shared" si="0"/>
        <v>2044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2045</v>
      </c>
      <c r="E31" s="3">
        <f t="shared" si="0"/>
        <v>2045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2046</v>
      </c>
      <c r="E32" s="4">
        <f t="shared" si="0"/>
        <v>2046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32" priority="2" operator="equal">
      <formula>"!"</formula>
    </cfRule>
  </conditionalFormatting>
  <conditionalFormatting sqref="G9:G32">
    <cfRule type="cellIs" dxfId="31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8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75</v>
      </c>
      <c r="F2" s="42" t="str">
        <f>VLOOKUP(E2,Home!$B$22:$F$124,2,FALSE)</f>
        <v>Quantidade de programas de graduação e pós-graduação em temáticas ambientais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Número de programas de graduação e pós-graduação em temáticas ambientais</v>
      </c>
    </row>
    <row r="5" spans="1:25" x14ac:dyDescent="0.25">
      <c r="E5" s="13" t="s">
        <v>199</v>
      </c>
      <c r="F5" t="str">
        <f>VLOOKUP(E2,Home!$B$22:$F$124,3,FALSE)</f>
        <v>Social e ambiental</v>
      </c>
    </row>
    <row r="6" spans="1:25" x14ac:dyDescent="0.25">
      <c r="E6" s="13" t="s">
        <v>200</v>
      </c>
      <c r="F6" t="str">
        <f>VLOOKUP(E2,Home!$B$22:$F$124,5,FALSE)</f>
        <v>Anual</v>
      </c>
      <c r="H6" s="29" t="str">
        <f>VLOOKUP(E2,Home!$B$22:$H$124,7,FALSE)</f>
        <v>C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Ano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>
        <f>IF(E$8="Semestre",CONCATENATE(TEXT(C9,"00"),"/",D9),IF(E$8="Mês",CONCATENATE(TEXT(B9,"00"),"/",D9),IF(E$8="Ano",D9,"")))</f>
        <v>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2024</v>
      </c>
      <c r="E10" s="3">
        <f t="shared" ref="E10:E32" si="0">IF(E$8="Semestre",CONCATENATE(TEXT(C10,"00"),"/",D10),IF(E$8="Mês",CONCATENATE(TEXT(B10,"00"),"/",D10),IF(E$8="Ano",D10,"")))</f>
        <v>2024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2025</v>
      </c>
      <c r="E11" s="3">
        <f t="shared" si="0"/>
        <v>2025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2026</v>
      </c>
      <c r="E12" s="3">
        <f t="shared" si="0"/>
        <v>2026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2027</v>
      </c>
      <c r="E13" s="3">
        <f t="shared" si="0"/>
        <v>2027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2028</v>
      </c>
      <c r="E14" s="3">
        <f t="shared" si="0"/>
        <v>2028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2029</v>
      </c>
      <c r="E15" s="3">
        <f t="shared" si="0"/>
        <v>2029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2030</v>
      </c>
      <c r="E16" s="3">
        <f t="shared" si="0"/>
        <v>2030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2031</v>
      </c>
      <c r="E17" s="3">
        <f t="shared" si="0"/>
        <v>2031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2032</v>
      </c>
      <c r="E18" s="3">
        <f t="shared" si="0"/>
        <v>2032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2033</v>
      </c>
      <c r="E19" s="3">
        <f t="shared" si="0"/>
        <v>2033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2034</v>
      </c>
      <c r="E20" s="3">
        <f t="shared" si="0"/>
        <v>2034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2035</v>
      </c>
      <c r="E21" s="3">
        <f t="shared" si="0"/>
        <v>2035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2036</v>
      </c>
      <c r="E22" s="3">
        <f t="shared" si="0"/>
        <v>2036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2037</v>
      </c>
      <c r="E23" s="3">
        <f t="shared" si="0"/>
        <v>2037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2038</v>
      </c>
      <c r="E24" s="3">
        <f t="shared" si="0"/>
        <v>2038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2039</v>
      </c>
      <c r="E25" s="3">
        <f t="shared" si="0"/>
        <v>2039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2040</v>
      </c>
      <c r="E26" s="3">
        <f t="shared" si="0"/>
        <v>2040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2041</v>
      </c>
      <c r="E27" s="3">
        <f t="shared" si="0"/>
        <v>2041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2042</v>
      </c>
      <c r="E28" s="3">
        <f t="shared" si="0"/>
        <v>2042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2043</v>
      </c>
      <c r="E29" s="3">
        <f t="shared" si="0"/>
        <v>2043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2044</v>
      </c>
      <c r="E30" s="3">
        <f t="shared" si="0"/>
        <v>2044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2045</v>
      </c>
      <c r="E31" s="3">
        <f t="shared" si="0"/>
        <v>2045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2046</v>
      </c>
      <c r="E32" s="4">
        <f t="shared" si="0"/>
        <v>2046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30" priority="2" operator="equal">
      <formula>"!"</formula>
    </cfRule>
  </conditionalFormatting>
  <conditionalFormatting sqref="G9:G32">
    <cfRule type="cellIs" dxfId="29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9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76</v>
      </c>
      <c r="F2" s="42" t="str">
        <f>VLOOKUP(E2,Home!$B$22:$F$124,2,FALSE)</f>
        <v>Proporção de cursos de sustentabilidade para o total de cursos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Cursos de sustentabilidade por total de cursos</v>
      </c>
    </row>
    <row r="5" spans="1:25" x14ac:dyDescent="0.25">
      <c r="E5" s="13" t="s">
        <v>199</v>
      </c>
      <c r="F5" t="str">
        <f>VLOOKUP(E2,Home!$B$22:$F$124,3,FALSE)</f>
        <v>Social e ambiental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C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28" priority="2" operator="equal">
      <formula>"!"</formula>
    </cfRule>
  </conditionalFormatting>
  <conditionalFormatting sqref="G9:G32">
    <cfRule type="cellIs" dxfId="27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7</v>
      </c>
      <c r="F2" s="42" t="str">
        <f>VLOOKUP(E2,Home!$B$22:$F$124,2,FALSE)</f>
        <v>Comissão Gestora / Coordenação de Sustentabilidade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Ausência / Presença de Comissão Gestora ou Coordenação de Sustentabilidade</v>
      </c>
    </row>
    <row r="5" spans="1:25" x14ac:dyDescent="0.25">
      <c r="E5" s="13" t="s">
        <v>199</v>
      </c>
      <c r="F5" t="str">
        <f>VLOOKUP(E2,Home!$B$22:$F$124,3,FALSE)</f>
        <v>Social</v>
      </c>
    </row>
    <row r="6" spans="1:25" x14ac:dyDescent="0.25">
      <c r="E6" s="13" t="s">
        <v>200</v>
      </c>
      <c r="F6" t="str">
        <f>VLOOKUP(E2,Home!$B$22:$F$124,5,FALSE)</f>
        <v>Anual</v>
      </c>
      <c r="H6" s="29" t="str">
        <f>VLOOKUP(E2,Home!$B$22:$H$124,7,FALSE)</f>
        <v>P</v>
      </c>
      <c r="I6" s="35" t="str">
        <f>IF(OR(H6="P",H6="A"),"Para representação em planilha e gráfico, preencha, no valor da variável, 1 (um) para Presença e 0 (zero) para Ausência","")</f>
        <v>Para representação em planilha e gráfico, preencha, no valor da variável, 1 (um) para Presença e 0 (zero) para Ausência</v>
      </c>
    </row>
    <row r="8" spans="1:25" x14ac:dyDescent="0.25">
      <c r="E8" s="2" t="str">
        <f>IF(F6="Semestral","Semestre",IF(F6="Anual","Ano",IF(F6="Mensal","Mês","Período")))</f>
        <v>Ano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>
        <f>IF(E$8="Semestre",CONCATENATE(TEXT(C9,"00"),"/",D9),IF(E$8="Mês",CONCATENATE(TEXT(B9,"00"),"/",D9),IF(E$8="Ano",D9,"")))</f>
        <v>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2024</v>
      </c>
      <c r="E10" s="3">
        <f t="shared" ref="E10:E32" si="0">IF(E$8="Semestre",CONCATENATE(TEXT(C10,"00"),"/",D10),IF(E$8="Mês",CONCATENATE(TEXT(B10,"00"),"/",D10),IF(E$8="Ano",D10,"")))</f>
        <v>2024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2025</v>
      </c>
      <c r="E11" s="3">
        <f t="shared" si="0"/>
        <v>2025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2026</v>
      </c>
      <c r="E12" s="3">
        <f t="shared" si="0"/>
        <v>2026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2027</v>
      </c>
      <c r="E13" s="3">
        <f t="shared" si="0"/>
        <v>2027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2028</v>
      </c>
      <c r="E14" s="3">
        <f t="shared" si="0"/>
        <v>2028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2029</v>
      </c>
      <c r="E15" s="3">
        <f t="shared" si="0"/>
        <v>2029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2030</v>
      </c>
      <c r="E16" s="3">
        <f t="shared" si="0"/>
        <v>2030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2031</v>
      </c>
      <c r="E17" s="3">
        <f t="shared" si="0"/>
        <v>2031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2032</v>
      </c>
      <c r="E18" s="3">
        <f t="shared" si="0"/>
        <v>2032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2033</v>
      </c>
      <c r="E19" s="3">
        <f t="shared" si="0"/>
        <v>2033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2034</v>
      </c>
      <c r="E20" s="3">
        <f t="shared" si="0"/>
        <v>2034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2035</v>
      </c>
      <c r="E21" s="3">
        <f t="shared" si="0"/>
        <v>2035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2036</v>
      </c>
      <c r="E22" s="3">
        <f t="shared" si="0"/>
        <v>2036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2037</v>
      </c>
      <c r="E23" s="3">
        <f t="shared" si="0"/>
        <v>2037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2038</v>
      </c>
      <c r="E24" s="3">
        <f t="shared" si="0"/>
        <v>2038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2039</v>
      </c>
      <c r="E25" s="3">
        <f t="shared" si="0"/>
        <v>2039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2040</v>
      </c>
      <c r="E26" s="3">
        <f t="shared" si="0"/>
        <v>2040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2041</v>
      </c>
      <c r="E27" s="3">
        <f t="shared" si="0"/>
        <v>2041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2042</v>
      </c>
      <c r="E28" s="3">
        <f t="shared" si="0"/>
        <v>2042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2043</v>
      </c>
      <c r="E29" s="3">
        <f t="shared" si="0"/>
        <v>2043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2044</v>
      </c>
      <c r="E30" s="3">
        <f t="shared" si="0"/>
        <v>2044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2045</v>
      </c>
      <c r="E31" s="3">
        <f t="shared" si="0"/>
        <v>2045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2046</v>
      </c>
      <c r="E32" s="4">
        <f t="shared" si="0"/>
        <v>2046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64" priority="2" operator="equal">
      <formula>"!"</formula>
    </cfRule>
  </conditionalFormatting>
  <conditionalFormatting sqref="G9:G32">
    <cfRule type="cellIs" dxfId="163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0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77</v>
      </c>
      <c r="F2" s="42" t="str">
        <f>VLOOKUP(E2,Home!$B$22:$F$124,2,FALSE)</f>
        <v>Campus como laboratório vivo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Número de disciplinas que adotam práticas sustentáveis nas suas atividades por total de disciplinas</v>
      </c>
    </row>
    <row r="5" spans="1:25" x14ac:dyDescent="0.25">
      <c r="E5" s="13" t="s">
        <v>199</v>
      </c>
      <c r="F5" t="str">
        <f>VLOOKUP(E2,Home!$B$22:$F$124,3,FALSE)</f>
        <v>Social e ambiental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C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26" priority="2" operator="equal">
      <formula>"!"</formula>
    </cfRule>
  </conditionalFormatting>
  <conditionalFormatting sqref="G9:G32">
    <cfRule type="cellIs" dxfId="25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1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78</v>
      </c>
      <c r="F2" s="42" t="str">
        <f>VLOOKUP(E2,Home!$B$22:$F$124,2,FALSE)</f>
        <v>Quantidade de projetos de pesquisa voltados para sustentabilidade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Número de projetos de pesquisa voltados para sustentabilidade</v>
      </c>
    </row>
    <row r="5" spans="1:25" x14ac:dyDescent="0.25">
      <c r="E5" s="13" t="s">
        <v>199</v>
      </c>
      <c r="F5" t="str">
        <f>VLOOKUP(E2,Home!$B$22:$F$124,3,FALSE)</f>
        <v>Social e ambiental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C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24" priority="2" operator="equal">
      <formula>"!"</formula>
    </cfRule>
  </conditionalFormatting>
  <conditionalFormatting sqref="G9:G32">
    <cfRule type="cellIs" dxfId="23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2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79</v>
      </c>
      <c r="F2" s="42" t="str">
        <f>VLOOKUP(E2,Home!$B$22:$F$124,2,FALSE)</f>
        <v>Quantidade de discentes envolvidos em projetos de pesquisa em sustentabilidade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Número de discentes envolvidos em projetos de pesquisa em sustentabilidade</v>
      </c>
    </row>
    <row r="5" spans="1:25" x14ac:dyDescent="0.25">
      <c r="E5" s="13" t="s">
        <v>199</v>
      </c>
      <c r="F5" t="str">
        <f>VLOOKUP(E2,Home!$B$22:$F$124,3,FALSE)</f>
        <v>Social e ambiental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C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22" priority="2" operator="equal">
      <formula>"!"</formula>
    </cfRule>
  </conditionalFormatting>
  <conditionalFormatting sqref="G9:G32">
    <cfRule type="cellIs" dxfId="21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3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80</v>
      </c>
      <c r="F2" s="42" t="str">
        <f>VLOOKUP(E2,Home!$B$22:$F$124,2,FALSE)</f>
        <v>Quantidade de docentes envolvidos em projetos de pesquisa em sustentabilidade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Número de docentes envolvidos em projetos de pesquisa em sustentabilidade</v>
      </c>
    </row>
    <row r="5" spans="1:25" x14ac:dyDescent="0.25">
      <c r="E5" s="13" t="s">
        <v>199</v>
      </c>
      <c r="F5" t="str">
        <f>VLOOKUP(E2,Home!$B$22:$F$124,3,FALSE)</f>
        <v>Social e ambiental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C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20" priority="2" operator="equal">
      <formula>"!"</formula>
    </cfRule>
  </conditionalFormatting>
  <conditionalFormatting sqref="G9:G32">
    <cfRule type="cellIs" dxfId="19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4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81</v>
      </c>
      <c r="F2" s="42" t="str">
        <f>VLOOKUP(E2,Home!$B$22:$F$124,2,FALSE)</f>
        <v>Proporção de financiamento de pesquisa em sustentabilidade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Financiamento de pesquisa em sustentabilidade por financiamento total de pesquisas</v>
      </c>
    </row>
    <row r="5" spans="1:25" x14ac:dyDescent="0.25">
      <c r="E5" s="13" t="s">
        <v>199</v>
      </c>
      <c r="F5" t="str">
        <f>VLOOKUP(E2,Home!$B$22:$F$124,3,FALSE)</f>
        <v>Social e ambiental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C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8" priority="2" operator="equal">
      <formula>"!"</formula>
    </cfRule>
  </conditionalFormatting>
  <conditionalFormatting sqref="G9:G32">
    <cfRule type="cellIs" dxfId="17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5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82</v>
      </c>
      <c r="F2" s="42" t="str">
        <f>VLOOKUP(E2,Home!$B$22:$F$124,2,FALSE)</f>
        <v>Catalogação de biodiversidade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Pesquisas de catalogação de biodiversidade por total de pesquisas</v>
      </c>
    </row>
    <row r="5" spans="1:25" x14ac:dyDescent="0.25">
      <c r="E5" s="13" t="s">
        <v>199</v>
      </c>
      <c r="F5" t="str">
        <f>VLOOKUP(E2,Home!$B$22:$F$124,3,FALSE)</f>
        <v>Social e ambiental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C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6" priority="2" operator="equal">
      <formula>"!"</formula>
    </cfRule>
  </conditionalFormatting>
  <conditionalFormatting sqref="G9:G32">
    <cfRule type="cellIs" dxfId="15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6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83</v>
      </c>
      <c r="F2" s="42" t="str">
        <f>VLOOKUP(E2,Home!$B$22:$F$124,2,FALSE)</f>
        <v>Manejo Integrado de Pragas (MIP)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Pesquisas envolvendo MIP por total de pesquisas.</v>
      </c>
    </row>
    <row r="5" spans="1:25" x14ac:dyDescent="0.25">
      <c r="E5" s="13" t="s">
        <v>199</v>
      </c>
      <c r="F5" t="str">
        <f>VLOOKUP(E2,Home!$B$22:$F$124,3,FALSE)</f>
        <v>Social e ambiental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C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4" priority="2" operator="equal">
      <formula>"!"</formula>
    </cfRule>
  </conditionalFormatting>
  <conditionalFormatting sqref="G9:G32">
    <cfRule type="cellIs" dxfId="13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7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84</v>
      </c>
      <c r="F2" s="42" t="str">
        <f>VLOOKUP(E2,Home!$B$22:$F$124,2,FALSE)</f>
        <v>Quantidade de projetos de extensão relacionados à sustentabilidade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Número de projetos de extensão relacionados à sustentabilidade</v>
      </c>
    </row>
    <row r="5" spans="1:25" x14ac:dyDescent="0.25">
      <c r="E5" s="13" t="s">
        <v>199</v>
      </c>
      <c r="F5" t="str">
        <f>VLOOKUP(E2,Home!$B$22:$F$124,3,FALSE)</f>
        <v>Social e ambiental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C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2" priority="2" operator="equal">
      <formula>"!"</formula>
    </cfRule>
  </conditionalFormatting>
  <conditionalFormatting sqref="G9:G32">
    <cfRule type="cellIs" dxfId="11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8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85</v>
      </c>
      <c r="F2" s="42" t="str">
        <f>VLOOKUP(E2,Home!$B$22:$F$124,2,FALSE)</f>
        <v>Quantidade de eventos promovidos sobre sustentabilidade envolvendo a comunidade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Número de eventos promovidos sobre sustentabilidade envolvendo a comunidade</v>
      </c>
    </row>
    <row r="5" spans="1:25" x14ac:dyDescent="0.25">
      <c r="E5" s="13" t="s">
        <v>199</v>
      </c>
      <c r="F5" t="str">
        <f>VLOOKUP(E2,Home!$B$22:$F$124,3,FALSE)</f>
        <v>Social e ambiental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C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0" priority="2" operator="equal">
      <formula>"!"</formula>
    </cfRule>
  </conditionalFormatting>
  <conditionalFormatting sqref="G9:G32">
    <cfRule type="cellIs" dxfId="9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9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86</v>
      </c>
      <c r="F2" s="42" t="str">
        <f>VLOOKUP(E2,Home!$B$22:$F$124,2,FALSE)</f>
        <v>Ouvidoria sustentável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Ausência / Presença de ouvidoria sustentável</v>
      </c>
    </row>
    <row r="5" spans="1:25" x14ac:dyDescent="0.25">
      <c r="E5" s="13" t="s">
        <v>199</v>
      </c>
      <c r="F5" t="str">
        <f>VLOOKUP(E2,Home!$B$22:$F$124,3,FALSE)</f>
        <v>Social e ambiental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P</v>
      </c>
      <c r="I6" s="35" t="str">
        <f>IF(OR(H6="P",H6="A"),"Para representação em planilha e gráfico, preencha, no valor da variável, 1 (um) para Presença e 0 (zero) para Ausência","")</f>
        <v>Para representação em planilha e gráfico, preencha, no valor da variável, 1 (um) para Presença e 0 (zero) para Ausência</v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8" priority="2" operator="equal">
      <formula>"!"</formula>
    </cfRule>
  </conditionalFormatting>
  <conditionalFormatting sqref="G9:G32">
    <cfRule type="cellIs" dxfId="7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/>
  <dimension ref="A2:Y38"/>
  <sheetViews>
    <sheetView showGridLines="0" workbookViewId="0">
      <selection activeCell="F9" sqref="F9"/>
    </sheetView>
  </sheetViews>
  <sheetFormatPr defaultRowHeight="15" x14ac:dyDescent="0.25"/>
  <cols>
    <col min="1" max="1" width="10" customWidth="1"/>
    <col min="2" max="2" width="5.28515625" hidden="1" customWidth="1"/>
    <col min="3" max="3" width="4" hidden="1" customWidth="1"/>
    <col min="4" max="4" width="3" hidden="1" customWidth="1"/>
    <col min="5" max="5" width="14.42578125" customWidth="1"/>
    <col min="6" max="6" width="14.85546875" customWidth="1"/>
    <col min="7" max="7" width="2.85546875" customWidth="1"/>
    <col min="8" max="8" width="9.140625" customWidth="1"/>
  </cols>
  <sheetData>
    <row r="2" spans="1:25" ht="77.25" customHeight="1" x14ac:dyDescent="0.25">
      <c r="A2" s="38" t="s">
        <v>203</v>
      </c>
      <c r="E2" s="16">
        <v>8</v>
      </c>
      <c r="F2" s="42" t="str">
        <f>VLOOKUP(E2,Home!$B$22:$F$124,2,FALSE)</f>
        <v>Distribuição de técnico-administrativos por nível de classificação na carreira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3"/>
      <c r="W2" s="43"/>
      <c r="X2" s="43"/>
      <c r="Y2" s="43"/>
    </row>
    <row r="4" spans="1:25" x14ac:dyDescent="0.25">
      <c r="E4" s="13" t="s">
        <v>1</v>
      </c>
      <c r="F4" t="str">
        <f>VLOOKUP(E2,Home!$B$22:$F$124,4,FALSE)</f>
        <v>Número de Técnico-administrativos por nível de classificação do Plano de Carreira</v>
      </c>
    </row>
    <row r="5" spans="1:25" x14ac:dyDescent="0.25">
      <c r="E5" s="13" t="s">
        <v>199</v>
      </c>
      <c r="F5" t="str">
        <f>VLOOKUP(E2,Home!$B$22:$F$124,3,FALSE)</f>
        <v>Social</v>
      </c>
    </row>
    <row r="6" spans="1:25" x14ac:dyDescent="0.25">
      <c r="E6" s="13" t="s">
        <v>200</v>
      </c>
      <c r="F6" t="str">
        <f>VLOOKUP(E2,Home!$B$22:$F$124,5,FALSE)</f>
        <v>Semestral</v>
      </c>
      <c r="H6" s="29" t="str">
        <f>VLOOKUP(E2,Home!$B$22:$H$124,7,FALSE)</f>
        <v>C</v>
      </c>
      <c r="I6" s="35" t="str">
        <f>IF(OR(H6="P",H6="A"),"Para representação em planilha e gráfico, preencha, no valor da variável, 1 (um) para Presença e 0 (zero) para Ausência","")</f>
        <v/>
      </c>
    </row>
    <row r="8" spans="1:25" x14ac:dyDescent="0.25">
      <c r="E8" s="2" t="str">
        <f>IF(F6="Semestral","Semestre",IF(F6="Anual","Ano",IF(F6="Mensal","Mês","Período")))</f>
        <v>Semestre</v>
      </c>
      <c r="F8" s="2" t="s">
        <v>201</v>
      </c>
    </row>
    <row r="9" spans="1:25" x14ac:dyDescent="0.25">
      <c r="B9">
        <f>MONTH(Home!$D$7)</f>
        <v>1</v>
      </c>
      <c r="C9">
        <f>INT((MONTH(Home!$D$7)-1)/6)+1</f>
        <v>1</v>
      </c>
      <c r="D9">
        <f>YEAR(Home!$D$7)</f>
        <v>2023</v>
      </c>
      <c r="E9" s="14" t="str">
        <f>IF(E$8="Semestre",CONCATENATE(TEXT(C9,"00"),"/",D9),IF(E$8="Mês",CONCATENATE(TEXT(B9,"00"),"/",D9),IF(E$8="Ano",D9,"")))</f>
        <v>01/2023</v>
      </c>
      <c r="F9" s="18"/>
      <c r="G9" s="32" t="str">
        <f>IF(F9&lt;&gt;"",IF($H$6="P",IF(F9=0,"!",""),IF($H$6="A",IF(F9=1,"!",""),"")),"")</f>
        <v/>
      </c>
    </row>
    <row r="10" spans="1:25" x14ac:dyDescent="0.25">
      <c r="B10">
        <f>IF(B9=12,1,B9+1)</f>
        <v>2</v>
      </c>
      <c r="C10">
        <f>IF(C9=2,1,C9+1)</f>
        <v>2</v>
      </c>
      <c r="D10">
        <f>IF(E$8="Ano",D9+1,IF(E$8="Semestre",IF(C10=2,D9,D9+1),IF(E$8="Mês",IF(B10=1,D9+1,D9),"")))</f>
        <v>2023</v>
      </c>
      <c r="E10" s="3" t="str">
        <f t="shared" ref="E10:E32" si="0">IF(E$8="Semestre",CONCATENATE(TEXT(C10,"00"),"/",D10),IF(E$8="Mês",CONCATENATE(TEXT(B10,"00"),"/",D10),IF(E$8="Ano",D10,"")))</f>
        <v>02/2023</v>
      </c>
      <c r="F10" s="19"/>
      <c r="G10" s="32" t="str">
        <f>IF(F10&lt;&gt;"",IF($H$6="D",IF(F10&gt;F9,"!",""),IF($H$6="C",IF(F10&lt;F9,"!",""),IF($H$6="P",IF(F10=0,"!",""),IF($H$6="A",IF(F10=1,"!",""),"")))),"")</f>
        <v/>
      </c>
    </row>
    <row r="11" spans="1:25" x14ac:dyDescent="0.25">
      <c r="B11">
        <f t="shared" ref="B11:B32" si="1">IF(B10=12,1,B10+1)</f>
        <v>3</v>
      </c>
      <c r="C11">
        <f t="shared" ref="C11:C32" si="2">IF(C10=2,1,C10+1)</f>
        <v>1</v>
      </c>
      <c r="D11">
        <f t="shared" ref="D11:D32" si="3">IF(E$8="Ano",D10+1,IF(E$8="Semestre",IF(C11=2,D10,D10+1),IF(E$8="Mês",IF(B11=1,D10+1,D10),"")))</f>
        <v>2024</v>
      </c>
      <c r="E11" s="3" t="str">
        <f t="shared" si="0"/>
        <v>01/2024</v>
      </c>
      <c r="F11" s="19"/>
      <c r="G11" s="32" t="str">
        <f t="shared" ref="G11:G32" si="4">IF(F11&lt;&gt;"",IF($H$6="D",IF(F11&gt;F10,"!",""),IF($H$6="C",IF(F11&lt;F10,"!",""),IF($H$6="P",IF(F11=0,"!",""),IF($H$6="A",IF(F11=1,"!",""),"")))),"")</f>
        <v/>
      </c>
    </row>
    <row r="12" spans="1:25" x14ac:dyDescent="0.25">
      <c r="B12">
        <f t="shared" si="1"/>
        <v>4</v>
      </c>
      <c r="C12">
        <f t="shared" si="2"/>
        <v>2</v>
      </c>
      <c r="D12">
        <f t="shared" si="3"/>
        <v>2024</v>
      </c>
      <c r="E12" s="3" t="str">
        <f t="shared" si="0"/>
        <v>02/2024</v>
      </c>
      <c r="F12" s="19"/>
      <c r="G12" s="32" t="str">
        <f t="shared" si="4"/>
        <v/>
      </c>
    </row>
    <row r="13" spans="1:25" x14ac:dyDescent="0.25">
      <c r="B13">
        <f t="shared" si="1"/>
        <v>5</v>
      </c>
      <c r="C13">
        <f t="shared" si="2"/>
        <v>1</v>
      </c>
      <c r="D13">
        <f t="shared" si="3"/>
        <v>2025</v>
      </c>
      <c r="E13" s="3" t="str">
        <f t="shared" si="0"/>
        <v>01/2025</v>
      </c>
      <c r="F13" s="19"/>
      <c r="G13" s="32" t="str">
        <f t="shared" si="4"/>
        <v/>
      </c>
    </row>
    <row r="14" spans="1:25" x14ac:dyDescent="0.25">
      <c r="B14">
        <f t="shared" si="1"/>
        <v>6</v>
      </c>
      <c r="C14">
        <f t="shared" si="2"/>
        <v>2</v>
      </c>
      <c r="D14">
        <f t="shared" si="3"/>
        <v>2025</v>
      </c>
      <c r="E14" s="3" t="str">
        <f t="shared" si="0"/>
        <v>02/2025</v>
      </c>
      <c r="F14" s="19"/>
      <c r="G14" s="32" t="str">
        <f t="shared" si="4"/>
        <v/>
      </c>
    </row>
    <row r="15" spans="1:25" x14ac:dyDescent="0.25">
      <c r="B15">
        <f t="shared" si="1"/>
        <v>7</v>
      </c>
      <c r="C15">
        <f t="shared" si="2"/>
        <v>1</v>
      </c>
      <c r="D15">
        <f t="shared" si="3"/>
        <v>2026</v>
      </c>
      <c r="E15" s="3" t="str">
        <f t="shared" si="0"/>
        <v>01/2026</v>
      </c>
      <c r="F15" s="19"/>
      <c r="G15" s="32" t="str">
        <f t="shared" si="4"/>
        <v/>
      </c>
    </row>
    <row r="16" spans="1:25" x14ac:dyDescent="0.25">
      <c r="B16">
        <f t="shared" si="1"/>
        <v>8</v>
      </c>
      <c r="C16">
        <f t="shared" si="2"/>
        <v>2</v>
      </c>
      <c r="D16">
        <f t="shared" si="3"/>
        <v>2026</v>
      </c>
      <c r="E16" s="3" t="str">
        <f t="shared" si="0"/>
        <v>02/2026</v>
      </c>
      <c r="F16" s="19"/>
      <c r="G16" s="32" t="str">
        <f t="shared" si="4"/>
        <v/>
      </c>
    </row>
    <row r="17" spans="2:7" x14ac:dyDescent="0.25">
      <c r="B17">
        <f t="shared" si="1"/>
        <v>9</v>
      </c>
      <c r="C17">
        <f t="shared" si="2"/>
        <v>1</v>
      </c>
      <c r="D17">
        <f t="shared" si="3"/>
        <v>2027</v>
      </c>
      <c r="E17" s="3" t="str">
        <f t="shared" si="0"/>
        <v>01/2027</v>
      </c>
      <c r="F17" s="19"/>
      <c r="G17" s="32" t="str">
        <f t="shared" si="4"/>
        <v/>
      </c>
    </row>
    <row r="18" spans="2:7" x14ac:dyDescent="0.25">
      <c r="B18">
        <f t="shared" si="1"/>
        <v>10</v>
      </c>
      <c r="C18">
        <f t="shared" si="2"/>
        <v>2</v>
      </c>
      <c r="D18">
        <f t="shared" si="3"/>
        <v>2027</v>
      </c>
      <c r="E18" s="3" t="str">
        <f t="shared" si="0"/>
        <v>02/2027</v>
      </c>
      <c r="F18" s="19"/>
      <c r="G18" s="32" t="str">
        <f t="shared" si="4"/>
        <v/>
      </c>
    </row>
    <row r="19" spans="2:7" x14ac:dyDescent="0.25">
      <c r="B19">
        <f t="shared" si="1"/>
        <v>11</v>
      </c>
      <c r="C19">
        <f t="shared" si="2"/>
        <v>1</v>
      </c>
      <c r="D19">
        <f t="shared" si="3"/>
        <v>2028</v>
      </c>
      <c r="E19" s="3" t="str">
        <f t="shared" si="0"/>
        <v>01/2028</v>
      </c>
      <c r="F19" s="19"/>
      <c r="G19" s="32" t="str">
        <f t="shared" si="4"/>
        <v/>
      </c>
    </row>
    <row r="20" spans="2:7" x14ac:dyDescent="0.25">
      <c r="B20">
        <f t="shared" si="1"/>
        <v>12</v>
      </c>
      <c r="C20">
        <f t="shared" si="2"/>
        <v>2</v>
      </c>
      <c r="D20">
        <f t="shared" si="3"/>
        <v>2028</v>
      </c>
      <c r="E20" s="3" t="str">
        <f t="shared" si="0"/>
        <v>02/2028</v>
      </c>
      <c r="F20" s="19"/>
      <c r="G20" s="32" t="str">
        <f t="shared" si="4"/>
        <v/>
      </c>
    </row>
    <row r="21" spans="2:7" x14ac:dyDescent="0.25">
      <c r="B21">
        <f t="shared" si="1"/>
        <v>1</v>
      </c>
      <c r="C21">
        <f t="shared" si="2"/>
        <v>1</v>
      </c>
      <c r="D21">
        <f t="shared" si="3"/>
        <v>2029</v>
      </c>
      <c r="E21" s="3" t="str">
        <f t="shared" si="0"/>
        <v>01/2029</v>
      </c>
      <c r="F21" s="19"/>
      <c r="G21" s="32" t="str">
        <f t="shared" si="4"/>
        <v/>
      </c>
    </row>
    <row r="22" spans="2:7" x14ac:dyDescent="0.25">
      <c r="B22">
        <f t="shared" si="1"/>
        <v>2</v>
      </c>
      <c r="C22">
        <f t="shared" si="2"/>
        <v>2</v>
      </c>
      <c r="D22">
        <f t="shared" si="3"/>
        <v>2029</v>
      </c>
      <c r="E22" s="3" t="str">
        <f t="shared" si="0"/>
        <v>02/2029</v>
      </c>
      <c r="F22" s="19"/>
      <c r="G22" s="32" t="str">
        <f t="shared" si="4"/>
        <v/>
      </c>
    </row>
    <row r="23" spans="2:7" x14ac:dyDescent="0.25">
      <c r="B23">
        <f t="shared" si="1"/>
        <v>3</v>
      </c>
      <c r="C23">
        <f t="shared" si="2"/>
        <v>1</v>
      </c>
      <c r="D23">
        <f t="shared" si="3"/>
        <v>2030</v>
      </c>
      <c r="E23" s="3" t="str">
        <f t="shared" si="0"/>
        <v>01/2030</v>
      </c>
      <c r="F23" s="19"/>
      <c r="G23" s="32" t="str">
        <f t="shared" si="4"/>
        <v/>
      </c>
    </row>
    <row r="24" spans="2:7" x14ac:dyDescent="0.25">
      <c r="B24">
        <f t="shared" si="1"/>
        <v>4</v>
      </c>
      <c r="C24">
        <f t="shared" si="2"/>
        <v>2</v>
      </c>
      <c r="D24">
        <f t="shared" si="3"/>
        <v>2030</v>
      </c>
      <c r="E24" s="3" t="str">
        <f t="shared" si="0"/>
        <v>02/2030</v>
      </c>
      <c r="F24" s="19"/>
      <c r="G24" s="32" t="str">
        <f t="shared" si="4"/>
        <v/>
      </c>
    </row>
    <row r="25" spans="2:7" x14ac:dyDescent="0.25">
      <c r="B25">
        <f t="shared" si="1"/>
        <v>5</v>
      </c>
      <c r="C25">
        <f t="shared" si="2"/>
        <v>1</v>
      </c>
      <c r="D25">
        <f t="shared" si="3"/>
        <v>2031</v>
      </c>
      <c r="E25" s="3" t="str">
        <f t="shared" si="0"/>
        <v>01/2031</v>
      </c>
      <c r="F25" s="19"/>
      <c r="G25" s="32" t="str">
        <f t="shared" si="4"/>
        <v/>
      </c>
    </row>
    <row r="26" spans="2:7" x14ac:dyDescent="0.25">
      <c r="B26">
        <f t="shared" si="1"/>
        <v>6</v>
      </c>
      <c r="C26">
        <f t="shared" si="2"/>
        <v>2</v>
      </c>
      <c r="D26">
        <f t="shared" si="3"/>
        <v>2031</v>
      </c>
      <c r="E26" s="3" t="str">
        <f t="shared" si="0"/>
        <v>02/2031</v>
      </c>
      <c r="F26" s="19"/>
      <c r="G26" s="32" t="str">
        <f t="shared" si="4"/>
        <v/>
      </c>
    </row>
    <row r="27" spans="2:7" x14ac:dyDescent="0.25">
      <c r="B27">
        <f t="shared" si="1"/>
        <v>7</v>
      </c>
      <c r="C27">
        <f t="shared" si="2"/>
        <v>1</v>
      </c>
      <c r="D27">
        <f t="shared" si="3"/>
        <v>2032</v>
      </c>
      <c r="E27" s="3" t="str">
        <f t="shared" si="0"/>
        <v>01/2032</v>
      </c>
      <c r="F27" s="19"/>
      <c r="G27" s="32" t="str">
        <f t="shared" si="4"/>
        <v/>
      </c>
    </row>
    <row r="28" spans="2:7" x14ac:dyDescent="0.25">
      <c r="B28">
        <f t="shared" si="1"/>
        <v>8</v>
      </c>
      <c r="C28">
        <f t="shared" si="2"/>
        <v>2</v>
      </c>
      <c r="D28">
        <f t="shared" si="3"/>
        <v>2032</v>
      </c>
      <c r="E28" s="3" t="str">
        <f t="shared" si="0"/>
        <v>02/2032</v>
      </c>
      <c r="F28" s="19"/>
      <c r="G28" s="32" t="str">
        <f t="shared" si="4"/>
        <v/>
      </c>
    </row>
    <row r="29" spans="2:7" x14ac:dyDescent="0.25">
      <c r="B29">
        <f t="shared" si="1"/>
        <v>9</v>
      </c>
      <c r="C29">
        <f t="shared" si="2"/>
        <v>1</v>
      </c>
      <c r="D29">
        <f t="shared" si="3"/>
        <v>2033</v>
      </c>
      <c r="E29" s="3" t="str">
        <f t="shared" si="0"/>
        <v>01/2033</v>
      </c>
      <c r="F29" s="19"/>
      <c r="G29" s="32" t="str">
        <f t="shared" si="4"/>
        <v/>
      </c>
    </row>
    <row r="30" spans="2:7" x14ac:dyDescent="0.25">
      <c r="B30">
        <f t="shared" si="1"/>
        <v>10</v>
      </c>
      <c r="C30">
        <f t="shared" si="2"/>
        <v>2</v>
      </c>
      <c r="D30">
        <f t="shared" si="3"/>
        <v>2033</v>
      </c>
      <c r="E30" s="3" t="str">
        <f t="shared" si="0"/>
        <v>02/2033</v>
      </c>
      <c r="F30" s="19"/>
      <c r="G30" s="32" t="str">
        <f t="shared" si="4"/>
        <v/>
      </c>
    </row>
    <row r="31" spans="2:7" x14ac:dyDescent="0.25">
      <c r="B31">
        <f t="shared" si="1"/>
        <v>11</v>
      </c>
      <c r="C31">
        <f t="shared" si="2"/>
        <v>1</v>
      </c>
      <c r="D31">
        <f t="shared" si="3"/>
        <v>2034</v>
      </c>
      <c r="E31" s="3" t="str">
        <f t="shared" si="0"/>
        <v>01/2034</v>
      </c>
      <c r="F31" s="19"/>
      <c r="G31" s="32" t="str">
        <f t="shared" si="4"/>
        <v/>
      </c>
    </row>
    <row r="32" spans="2:7" x14ac:dyDescent="0.25">
      <c r="B32">
        <f t="shared" si="1"/>
        <v>12</v>
      </c>
      <c r="C32">
        <f t="shared" si="2"/>
        <v>2</v>
      </c>
      <c r="D32">
        <f t="shared" si="3"/>
        <v>2034</v>
      </c>
      <c r="E32" s="4" t="str">
        <f t="shared" si="0"/>
        <v>02/2034</v>
      </c>
      <c r="F32" s="20"/>
      <c r="G32" s="32" t="str">
        <f t="shared" si="4"/>
        <v/>
      </c>
    </row>
    <row r="33" spans="5:11" x14ac:dyDescent="0.25">
      <c r="E33" s="1"/>
    </row>
    <row r="34" spans="5:11" ht="18.75" customHeight="1" x14ac:dyDescent="0.25">
      <c r="E34" s="1"/>
      <c r="G34" s="15" t="str">
        <f>IF($H$6&lt;&gt;"N","LEGENDA","")</f>
        <v>LEGENDA</v>
      </c>
    </row>
    <row r="35" spans="5:11" ht="15.75" x14ac:dyDescent="0.25">
      <c r="E35" s="5"/>
      <c r="F35" s="6"/>
      <c r="G35" s="36" t="str">
        <f>IF($H$6&lt;&gt;"N","!","")</f>
        <v>!</v>
      </c>
      <c r="H35" s="37" t="str">
        <f>IF($H$6&lt;&gt;"N","Atenção! Este indicador se comportou de forma indesejada.","")</f>
        <v>Atenção! Este indicador se comportou de forma indesejada.</v>
      </c>
      <c r="I35" s="7"/>
      <c r="J35" s="7"/>
      <c r="K35" s="7"/>
    </row>
    <row r="36" spans="5:11" x14ac:dyDescent="0.25">
      <c r="E36" s="1"/>
    </row>
    <row r="37" spans="5:11" x14ac:dyDescent="0.25">
      <c r="E37" s="1"/>
    </row>
    <row r="38" spans="5:11" x14ac:dyDescent="0.25">
      <c r="E38" s="1"/>
    </row>
  </sheetData>
  <sheetProtection sheet="1" objects="1" scenarios="1" selectLockedCells="1"/>
  <mergeCells count="2">
    <mergeCell ref="F2:T2"/>
    <mergeCell ref="U2:Y2"/>
  </mergeCells>
  <conditionalFormatting sqref="F9:F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5">
    <cfRule type="cellIs" dxfId="162" priority="2" operator="equal">
      <formula>"!"</formula>
    </cfRule>
  </conditionalFormatting>
  <conditionalFormatting sqref="G9:G32">
    <cfRule type="cellIs" dxfId="161" priority="1" operator="equal">
      <formula>"!"</formula>
    </cfRule>
  </conditionalFormatting>
  <hyperlinks>
    <hyperlink ref="A2" location="Home!A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89</vt:i4>
      </vt:variant>
    </vt:vector>
  </HeadingPairs>
  <TitlesOfParts>
    <vt:vector size="89" baseType="lpstr">
      <vt:lpstr>Home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14a</vt:lpstr>
      <vt:lpstr>14b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25a</vt:lpstr>
      <vt:lpstr>25b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 Daiki</cp:lastModifiedBy>
  <dcterms:created xsi:type="dcterms:W3CDTF">2023-01-20T22:51:25Z</dcterms:created>
  <dcterms:modified xsi:type="dcterms:W3CDTF">2023-05-02T07:48:08Z</dcterms:modified>
</cp:coreProperties>
</file>